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rad\OH\_dokumenty odboru\EKONOM\2026\RM-rozpočty p.o\"/>
    </mc:Choice>
  </mc:AlternateContent>
  <xr:revisionPtr revIDLastSave="0" documentId="13_ncr:1_{9F8831D9-2E44-4B86-9022-043688B44000}" xr6:coauthVersionLast="47" xr6:coauthVersionMax="47" xr10:uidLastSave="{00000000-0000-0000-0000-000000000000}"/>
  <bookViews>
    <workbookView xWindow="-107" yWindow="-107" windowWidth="20847" windowHeight="11208" xr2:uid="{00000000-000D-0000-FFFF-FFFF00000000}"/>
  </bookViews>
  <sheets>
    <sheet name="Rozpočet" sheetId="1" r:id="rId1"/>
    <sheet name="Komentář-výdaje nadlimit" sheetId="2" r:id="rId2"/>
  </sheets>
  <definedNames>
    <definedName name="_xlnm.Print_Area" localSheetId="0">Rozpočet!$A$1:$G$130</definedName>
  </definedNames>
  <calcPr calcId="191029"/>
</workbook>
</file>

<file path=xl/calcChain.xml><?xml version="1.0" encoding="utf-8"?>
<calcChain xmlns="http://schemas.openxmlformats.org/spreadsheetml/2006/main">
  <c r="D49" i="1" l="1"/>
  <c r="C49" i="1"/>
  <c r="B49" i="1"/>
  <c r="D100" i="1"/>
  <c r="D9" i="1"/>
  <c r="C9" i="1"/>
  <c r="C8" i="1"/>
  <c r="C7" i="1"/>
  <c r="B9" i="1" l="1"/>
  <c r="B8" i="1"/>
  <c r="B7" i="1"/>
  <c r="D8" i="1"/>
  <c r="C25" i="1"/>
  <c r="C102" i="1" l="1"/>
  <c r="C97" i="1" s="1"/>
  <c r="D102" i="1"/>
  <c r="D97" i="1" s="1"/>
  <c r="B102" i="1"/>
  <c r="B97" i="1" s="1"/>
  <c r="D25" i="1"/>
  <c r="B25" i="1"/>
  <c r="C121" i="1"/>
  <c r="D121" i="1"/>
  <c r="B121" i="1"/>
  <c r="B92" i="1"/>
  <c r="B74" i="1"/>
  <c r="B68" i="1"/>
  <c r="B59" i="1"/>
  <c r="B54" i="1"/>
  <c r="B46" i="1"/>
  <c r="B42" i="1"/>
  <c r="B38" i="1"/>
  <c r="B21" i="1"/>
  <c r="B24" i="1" l="1"/>
  <c r="B6" i="1" s="1"/>
  <c r="B10" i="1" s="1"/>
  <c r="B11" i="1" s="1"/>
  <c r="B5" i="1" s="1"/>
  <c r="D7" i="1"/>
  <c r="C92" i="1"/>
  <c r="C38" i="1"/>
  <c r="D92" i="1" l="1"/>
  <c r="C74" i="1" l="1"/>
  <c r="D74" i="1"/>
  <c r="C68" i="1"/>
  <c r="D68" i="1"/>
  <c r="C59" i="1"/>
  <c r="D59" i="1"/>
  <c r="C54" i="1"/>
  <c r="D54" i="1"/>
  <c r="C46" i="1"/>
  <c r="D46" i="1"/>
  <c r="C42" i="1"/>
  <c r="D42" i="1"/>
  <c r="D38" i="1"/>
  <c r="D24" i="1" l="1"/>
  <c r="C24" i="1"/>
  <c r="C6" i="1" s="1"/>
  <c r="C10" i="1" s="1"/>
  <c r="C21" i="1"/>
  <c r="D21" i="1"/>
  <c r="C11" i="1" l="1"/>
  <c r="D6" i="1"/>
  <c r="D10" i="1" s="1"/>
  <c r="D11" i="1" l="1"/>
  <c r="D5" i="1" s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Markéta Spurová</author>
    <author>Jablonec</author>
    <author/>
  </authors>
  <commentList>
    <comment ref="C13" authorId="0" shapeId="0" xr:uid="{077AEEF2-C5D3-4024-A724-234818769B35}">
      <text>
        <r>
          <rPr>
            <sz val="9"/>
            <color indexed="81"/>
            <rFont val="Tahoma"/>
            <family val="2"/>
            <charset val="238"/>
          </rPr>
          <t xml:space="preserve">Součástí rozpočtových změn v ZM 18.9.2025  bude dotace OP JAK, projekt Komunita-umění-vzdělání II, realizace 1.7.2025-30.6.2027 
(1 155 200 Kč)
</t>
        </r>
      </text>
    </comment>
    <comment ref="D29" authorId="0" shapeId="0" xr:uid="{A8264B6E-49B3-40B7-8C84-D75B9E48DD36}">
      <text>
        <r>
          <rPr>
            <sz val="9"/>
            <color indexed="81"/>
            <rFont val="Tahoma"/>
            <charset val="1"/>
          </rPr>
          <t>nepedagogové</t>
        </r>
      </text>
    </comment>
    <comment ref="D32" authorId="0" shapeId="0" xr:uid="{B8543728-327D-4B36-B877-788BE4FFD949}">
      <text>
        <r>
          <rPr>
            <sz val="9"/>
            <color indexed="81"/>
            <rFont val="Tahoma"/>
            <family val="2"/>
            <charset val="238"/>
          </rPr>
          <t>200 tis. Kč - Akademie seniorů</t>
        </r>
      </text>
    </comment>
    <comment ref="D39" authorId="0" shapeId="0" xr:uid="{3AAC21AE-4BD9-4D2A-AA5F-3C1F90F91D25}">
      <text>
        <r>
          <rPr>
            <sz val="9"/>
            <color indexed="81"/>
            <rFont val="Tahoma"/>
            <charset val="1"/>
          </rPr>
          <t>nepedagogové</t>
        </r>
      </text>
    </comment>
    <comment ref="D43" authorId="0" shapeId="0" xr:uid="{EF9AA2B7-A66E-482A-BC42-2261F42D1DA3}">
      <text>
        <r>
          <rPr>
            <sz val="9"/>
            <color indexed="81"/>
            <rFont val="Tahoma"/>
            <charset val="1"/>
          </rPr>
          <t>nepedagogové</t>
        </r>
      </text>
    </comment>
    <comment ref="D50" authorId="0" shapeId="0" xr:uid="{B8707C54-8BB1-4C7E-A7FD-46D9B88EA54C}">
      <text>
        <r>
          <rPr>
            <sz val="9"/>
            <color indexed="81"/>
            <rFont val="Tahoma"/>
            <family val="2"/>
            <charset val="238"/>
          </rPr>
          <t>nepedagogové</t>
        </r>
      </text>
    </comment>
    <comment ref="A59" authorId="1" shapeId="0" xr:uid="{4B3820D0-D6FD-4D81-B8B7-149EC1620D3C}">
      <text>
        <r>
          <rPr>
            <sz val="9"/>
            <color indexed="81"/>
            <rFont val="Tahoma"/>
            <family val="2"/>
            <charset val="238"/>
          </rPr>
          <t>Město přispívá na energie 
v budově na Horním náměstí 61 % ze skutečných celkových nákladů</t>
        </r>
      </text>
    </comment>
    <comment ref="D84" authorId="2" shapeId="0" xr:uid="{D5325B26-2074-412C-8C11-9A5D39BEEBE0}">
      <text>
        <r>
          <rPr>
            <sz val="9"/>
            <color theme="1"/>
            <rFont val="Tahoma"/>
            <family val="2"/>
            <charset val="238"/>
          </rPr>
          <t>Z toho 6 tis. Kč - pověřenec GDPR, 15 tis. Kč - úklid sněhu, 200 tis. Kč - činnost souboru Iuventus, Gaude!, 90 tis. Kč - Jablonecké tóny, 289 tis. Kč - příprava muzikálu</t>
        </r>
      </text>
    </comment>
    <comment ref="C86" authorId="0" shapeId="0" xr:uid="{351EA56C-1EBB-432F-AC41-E845AB3FC789}">
      <text>
        <r>
          <rPr>
            <sz val="9"/>
            <color indexed="81"/>
            <rFont val="Tahoma"/>
            <family val="2"/>
            <charset val="238"/>
          </rPr>
          <t>Náklady na projekt muzikálu Dvojčata</t>
        </r>
      </text>
    </comment>
    <comment ref="C87" authorId="0" shapeId="0" xr:uid="{1D33E6E0-4F92-41ED-9B23-74E76115A5E2}">
      <text>
        <r>
          <rPr>
            <sz val="9"/>
            <color indexed="81"/>
            <rFont val="Tahoma"/>
            <family val="2"/>
            <charset val="238"/>
          </rPr>
          <t>Náklady na projekt Renovace oken</t>
        </r>
      </text>
    </comment>
    <comment ref="C88" authorId="0" shapeId="0" xr:uid="{A5040E5B-3594-490A-94E3-87A2B7B18E9D}">
      <text>
        <r>
          <rPr>
            <sz val="9"/>
            <color indexed="81"/>
            <rFont val="Tahoma"/>
            <family val="2"/>
            <charset val="238"/>
          </rPr>
          <t>Dotace z OP JAK na projekt Komunita-umění-vzdělání II na období 2025 - 2027, uvedeny předpokládané náklady pro rok 2025</t>
        </r>
      </text>
    </comment>
    <comment ref="C89" authorId="0" shapeId="0" xr:uid="{79922B41-8D57-4196-AADC-AF72BC450A88}">
      <text>
        <r>
          <rPr>
            <sz val="9"/>
            <color indexed="81"/>
            <rFont val="Tahoma"/>
            <family val="2"/>
            <charset val="238"/>
          </rPr>
          <t>Dotace z OP JAK, Komunita-umění-vzdělání 
z let 2023 - 2025</t>
        </r>
      </text>
    </comment>
    <comment ref="D89" authorId="0" shapeId="0" xr:uid="{AB0BE52C-B3A9-40A3-BC9E-8BB61F6293F8}">
      <text>
        <r>
          <rPr>
            <sz val="9"/>
            <color indexed="81"/>
            <rFont val="Tahoma"/>
            <family val="2"/>
            <charset val="238"/>
          </rPr>
          <t>Dotace z OP JAK, na projekt Komunita-umění-vzdělání II na období 2025 - 2027</t>
        </r>
      </text>
    </comment>
    <comment ref="C98" authorId="0" shapeId="0" xr:uid="{90882A8E-28C9-411A-85AA-1C48766E31EA}">
      <text>
        <r>
          <rPr>
            <sz val="9"/>
            <color indexed="81"/>
            <rFont val="Tahoma"/>
            <family val="2"/>
            <charset val="238"/>
          </rPr>
          <t>Dotace z OP JAK na projekt Komunita-umění-vzdělání II na období 2025 - 2027, uvedeny předpokládané náklady pro rok 2025</t>
        </r>
      </text>
    </comment>
    <comment ref="C99" authorId="0" shapeId="0" xr:uid="{E22355F2-118F-4F58-B741-708009146E98}">
      <text>
        <r>
          <rPr>
            <sz val="9"/>
            <color indexed="81"/>
            <rFont val="Tahoma"/>
            <family val="2"/>
            <charset val="238"/>
          </rPr>
          <t>Náklady na projekt Renovace oken</t>
        </r>
      </text>
    </comment>
    <comment ref="C100" authorId="0" shapeId="0" xr:uid="{5217F5D7-003A-41AE-A1DD-8F3540D540FF}">
      <text>
        <r>
          <rPr>
            <sz val="9"/>
            <color indexed="81"/>
            <rFont val="Tahoma"/>
            <family val="2"/>
            <charset val="238"/>
          </rPr>
          <t>z toho 100 tis. Kč - dotace na projekt Akademie seniorů, 790 tis. Kč - dotace na projekt muzikálu Dvojčata. 33 145 tis. Kč - dotace přímé NIV</t>
        </r>
      </text>
    </comment>
    <comment ref="C101" authorId="0" shapeId="0" xr:uid="{2AE9436D-55E1-4A30-A64C-5A4A78AB7168}">
      <text>
        <r>
          <rPr>
            <sz val="9"/>
            <color indexed="81"/>
            <rFont val="Tahoma"/>
            <family val="2"/>
            <charset val="238"/>
          </rPr>
          <t>Dotace z OP JAK, Komunita-umění-vzdělání 
z let 2023 - 2025</t>
        </r>
      </text>
    </comment>
    <comment ref="D101" authorId="0" shapeId="0" xr:uid="{8DA9CDC4-D7DE-4621-9DF0-1CB0F9B5FDE0}">
      <text>
        <r>
          <rPr>
            <sz val="9"/>
            <color indexed="81"/>
            <rFont val="Tahoma"/>
            <family val="2"/>
            <charset val="238"/>
          </rPr>
          <t>Dotace z OP JAK, na projekt Komunita-umění-vzdělání II na období 2025 - 2027</t>
        </r>
      </text>
    </comment>
  </commentList>
</comments>
</file>

<file path=xl/sharedStrings.xml><?xml version="1.0" encoding="utf-8"?>
<sst xmlns="http://schemas.openxmlformats.org/spreadsheetml/2006/main" count="131" uniqueCount="122">
  <si>
    <t>Rozpočet</t>
  </si>
  <si>
    <t>Upravený</t>
  </si>
  <si>
    <t>Příspěvková organizace</t>
  </si>
  <si>
    <t>na rok</t>
  </si>
  <si>
    <t>rozpočet</t>
  </si>
  <si>
    <t>3231 - ZUŠ Jablonec n.N., Podhorská 47</t>
  </si>
  <si>
    <t>Náklady</t>
  </si>
  <si>
    <t>Výnosy - vlastní</t>
  </si>
  <si>
    <t>Ztráta (zisk)</t>
  </si>
  <si>
    <t>Dotace - granty KÚ</t>
  </si>
  <si>
    <t>Vyrovnávací položky - finanční tok celkem</t>
  </si>
  <si>
    <t>Z toho - vyjmutí odpisů (-)</t>
  </si>
  <si>
    <t>Z toho - investiční výdaje (+) - zřizovatel</t>
  </si>
  <si>
    <t>Mzdové náklady</t>
  </si>
  <si>
    <t>mzdy zaměstnanců - z fondu odměn</t>
  </si>
  <si>
    <t>tvorba FKSP z dotace KÚ</t>
  </si>
  <si>
    <t>Sociální pojištění</t>
  </si>
  <si>
    <t>zřizovatel</t>
  </si>
  <si>
    <t>z dotace KÚ</t>
  </si>
  <si>
    <t>Zdravotní pojištění</t>
  </si>
  <si>
    <t>Jiné sociální pojištění</t>
  </si>
  <si>
    <t>pojištění zaměstnaců</t>
  </si>
  <si>
    <t xml:space="preserve">pojištění zaměstnaců z dotace KÚ </t>
  </si>
  <si>
    <t>Jiné sociální náklady</t>
  </si>
  <si>
    <t>stravné zaměstnanců z dotace KÚ</t>
  </si>
  <si>
    <t xml:space="preserve">stravné zaměstnanců </t>
  </si>
  <si>
    <t>preventivní prohlídky, ochr. prac. prostř.</t>
  </si>
  <si>
    <t>Spotřeba materiálu</t>
  </si>
  <si>
    <t>materiál - pro výuku</t>
  </si>
  <si>
    <t xml:space="preserve"> </t>
  </si>
  <si>
    <t>materiál - režijní</t>
  </si>
  <si>
    <t>DDNM  (programové vybavení)</t>
  </si>
  <si>
    <t>Spotřeba energie</t>
  </si>
  <si>
    <t>vodné, stočné</t>
  </si>
  <si>
    <t>plyn</t>
  </si>
  <si>
    <t>teplo</t>
  </si>
  <si>
    <t>elektrická energie</t>
  </si>
  <si>
    <t>Opravy a udržování</t>
  </si>
  <si>
    <t>opravy hudebních nástrojů</t>
  </si>
  <si>
    <t>Cestovné</t>
  </si>
  <si>
    <t>Služby</t>
  </si>
  <si>
    <t>služby peněžních ústavů</t>
  </si>
  <si>
    <t>grafika</t>
  </si>
  <si>
    <t>výkony spojů - telefony, internet</t>
  </si>
  <si>
    <t xml:space="preserve">nájemné z budov </t>
  </si>
  <si>
    <t>údržba PC sítě a software</t>
  </si>
  <si>
    <t>úklidové práce</t>
  </si>
  <si>
    <t>ostatní služby</t>
  </si>
  <si>
    <t>Ostatní neinv. náklady - z dotace KÚ</t>
  </si>
  <si>
    <t>Daně, popl., pokuty, penále</t>
  </si>
  <si>
    <t>Manka a škody</t>
  </si>
  <si>
    <t>Ostatní náklady</t>
  </si>
  <si>
    <t>pokuty a penále, poplatky</t>
  </si>
  <si>
    <t>pojištění majetku</t>
  </si>
  <si>
    <t>Odpisy</t>
  </si>
  <si>
    <t>Daň z příjmu - kalkulovaná</t>
  </si>
  <si>
    <t>Výnosy</t>
  </si>
  <si>
    <t>Výnosy z prodeje služeb</t>
  </si>
  <si>
    <t>školné</t>
  </si>
  <si>
    <t>vstupné na akce ZUŠ</t>
  </si>
  <si>
    <t>podnájem prostor VHČ</t>
  </si>
  <si>
    <t>Úroky</t>
  </si>
  <si>
    <t>Jiné ostatní výnosy</t>
  </si>
  <si>
    <t>Čerpání rezervního fondu</t>
  </si>
  <si>
    <t>Investiční část:</t>
  </si>
  <si>
    <t xml:space="preserve">Zdroj: </t>
  </si>
  <si>
    <t xml:space="preserve">(jmenovitý seznam plánovaných investic) </t>
  </si>
  <si>
    <t>CELKEM investiční část</t>
  </si>
  <si>
    <t>drobná údržba HS</t>
  </si>
  <si>
    <t>opravy, udržování majetku</t>
  </si>
  <si>
    <t>vlastní zdroje (fond investic)</t>
  </si>
  <si>
    <t>Ostatní neinv. náklady - z dotace EU</t>
  </si>
  <si>
    <t>Ostatní provozní výnosy - dotace z EU</t>
  </si>
  <si>
    <t>OPPP - zdroj ZUŠ Akademie seniorů</t>
  </si>
  <si>
    <t>tvorba FKSP/EU/šablony</t>
  </si>
  <si>
    <t>z dotace EU/šablony</t>
  </si>
  <si>
    <t>Výnosy - dotace z EU</t>
  </si>
  <si>
    <t>Výnosy - dotace z KÚ</t>
  </si>
  <si>
    <t>Veřejné umělecké aktivity ZUŠ</t>
  </si>
  <si>
    <t>Příspěvek (vč. vyrovnávacích pol.)</t>
  </si>
  <si>
    <r>
      <t xml:space="preserve">Náklady na reprezentaci  </t>
    </r>
    <r>
      <rPr>
        <sz val="10"/>
        <rFont val="Arial"/>
        <family val="2"/>
        <charset val="238"/>
      </rPr>
      <t>(reprefond)</t>
    </r>
  </si>
  <si>
    <t>Výnosy - účelová dotace z KÚ - Akademie seniorů</t>
  </si>
  <si>
    <t>investiční příspěvek zřizovatele</t>
  </si>
  <si>
    <t>vodné, stočné - Horní náměstí</t>
  </si>
  <si>
    <t>plyn - Horní náměstí</t>
  </si>
  <si>
    <t>teplo - Horní náměstí</t>
  </si>
  <si>
    <t>elektrická energie - Horní náměstí</t>
  </si>
  <si>
    <t>OPPP - ostatní platby za provedenou práci KÚ</t>
  </si>
  <si>
    <t>OPPP - zdroj KÚ Akademie seniorů</t>
  </si>
  <si>
    <t>náhrady za 14 dnů PN z dotace KÚ</t>
  </si>
  <si>
    <t>Ostatní provozní výnosy - dotace z KÚ</t>
  </si>
  <si>
    <t>Ostatní neinv. náklady - z dotace MK</t>
  </si>
  <si>
    <t>Ostatní provozní výnosy - dotace z MK</t>
  </si>
  <si>
    <t>Výnosy - účelová dotace z KÚ - projekt "Rok české hudby"</t>
  </si>
  <si>
    <t>Výnosy - účelová dotace z KÚ - projekt "Dvojčata"</t>
  </si>
  <si>
    <t>Výnosy - účelová dotace z KÚ - projekt "Okna"</t>
  </si>
  <si>
    <t>Výnosy - účelová dotace z MK - projekt "Rok české hudby"</t>
  </si>
  <si>
    <t>Výnosy - účelová dotace z MK - projekt "Dveře"</t>
  </si>
  <si>
    <t>Dotace EU, ČR</t>
  </si>
  <si>
    <t>Předpokládaný stav fondu investic k 31.12.2025:</t>
  </si>
  <si>
    <t>investiční dotace z EU</t>
  </si>
  <si>
    <t>vlastní zdroje (f.investic posílený z RF)</t>
  </si>
  <si>
    <t>Mzdové náklady - zřizovatel</t>
  </si>
  <si>
    <t>Mzdové náklady - EU/šablony</t>
  </si>
  <si>
    <t>Mzdové náklady - z dotace KÚ</t>
  </si>
  <si>
    <t>Ostatní neinv. náklady - zřizovatel</t>
  </si>
  <si>
    <t>OPPP - zdroj MMJN Akademie seniorů</t>
  </si>
  <si>
    <t xml:space="preserve">Akademie seniorů školné </t>
  </si>
  <si>
    <t>příspěvky žáků na opravy, údržbu a půjčovné HN</t>
  </si>
  <si>
    <t>DDHM vč.OTE</t>
  </si>
  <si>
    <t>školení a vzdělávání - z provozu</t>
  </si>
  <si>
    <t>školení a vzdělávání - z dotace KÚ</t>
  </si>
  <si>
    <t>nájemné - akce ZUŠ - divadlo, EUC atd.</t>
  </si>
  <si>
    <t>Nespotřebované dotace EU z předchozího roku</t>
  </si>
  <si>
    <t>Klavírní křídlo August Förster</t>
  </si>
  <si>
    <t>Samostatný komentář je na 2. listu.</t>
  </si>
  <si>
    <t>Rozpočet 2026 – náklady pod čarou</t>
  </si>
  <si>
    <r>
      <rPr>
        <b/>
        <sz val="11"/>
        <color theme="1"/>
        <rFont val="Calibri"/>
        <family val="2"/>
        <charset val="238"/>
      </rPr>
      <t>Příspěvek na pokračování renovace oken</t>
    </r>
    <r>
      <rPr>
        <sz val="11"/>
        <color theme="1"/>
        <rFont val="Calibri"/>
        <family val="2"/>
        <charset val="238"/>
      </rPr>
      <t xml:space="preserve">
200 000,- Kč – Spoluúčast na pokračující renovaci oken na budově ZUŠ Podhorská 47. 
Částka je závislá na výši přidělené dotace od Libereckého kraje a podílu města Jablonec nad Nisou.
Finální náklady budou upřesněny na základě vysoutěžených cen od uchazečů.
</t>
    </r>
  </si>
  <si>
    <r>
      <t xml:space="preserve">Příspěvek na interiérové úpravy budovy SUPŠ a ZUŠ
</t>
    </r>
    <r>
      <rPr>
        <sz val="11"/>
        <color theme="1"/>
        <rFont val="Calibri"/>
        <family val="2"/>
        <charset val="238"/>
      </rPr>
      <t xml:space="preserve">200 000 Kč – Pokračování v interiérových úpravách a rekonstrukcích v budově Střední uměleckoprůmyslové školy
na Horním náměstí 1. Tato částka je určena na výměnu dožilých vstupních dveří do učeben a související práce, </t>
    </r>
    <r>
      <rPr>
        <b/>
        <sz val="11"/>
        <color theme="1"/>
        <rFont val="Calibri"/>
        <family val="2"/>
        <charset val="238"/>
      </rPr>
      <t xml:space="preserve">
</t>
    </r>
    <r>
      <rPr>
        <sz val="11"/>
        <color theme="1"/>
        <rFont val="Calibri"/>
        <family val="2"/>
        <charset val="238"/>
      </rPr>
      <t>které navazují na další etapu rekonstrukce sítí, elektroinstalací, omítek a úprav chodeb, kterou zajišťuje správa budovy</t>
    </r>
  </si>
  <si>
    <r>
      <rPr>
        <b/>
        <sz val="11"/>
        <color theme="1"/>
        <rFont val="Calibri"/>
        <family val="2"/>
        <charset val="238"/>
      </rPr>
      <t>Úprava zkušebních prostor pro pěvecké sbory</t>
    </r>
    <r>
      <rPr>
        <sz val="11"/>
        <color theme="1"/>
        <rFont val="Calibri"/>
        <family val="2"/>
        <charset val="238"/>
      </rPr>
      <t xml:space="preserve">
250 000 Kč – Úprava a modernizace zázemí určeného pro zkoušky pěveckých sborů. 
Tyto prostory budou využívat nejen sbory ZUŠ (Pueri, Gaudete!, Liberi, Gaudete!, Amici, Gaudete!, Iuventus, Gaude!) a také nově pěvecký sbor Janáček.</t>
    </r>
  </si>
  <si>
    <r>
      <t xml:space="preserve">Jubilejní koncert sboru IUVENTUS, GAUDE!
</t>
    </r>
    <r>
      <rPr>
        <sz val="11"/>
        <color theme="1"/>
        <rFont val="Calibri"/>
        <family val="2"/>
        <charset val="238"/>
      </rPr>
      <t>350 000 Kč – Finanční podpora koncertu k 20. výročí založení dětského pěveckého sboru Iuventus, gaude!
V rámci oslav se plánuje vystoupení s kapelou Čechomor, které zajistí jedinečný kulturní zážitek pro žáky i veřejnost.</t>
    </r>
  </si>
  <si>
    <t>FKSP - zřizovatel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</si>
</sst>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i/>
      <u/>
      <sz val="10"/>
      <name val="Arial"/>
      <family val="2"/>
      <charset val="238"/>
    </font>
    <font>
      <b/>
      <sz val="13"/>
      <color theme="1"/>
      <name val="Trebuchet MS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2" fillId="0" borderId="7" xfId="0" applyFont="1" applyBorder="1"/>
    <xf numFmtId="3" fontId="2" fillId="0" borderId="16" xfId="0" applyNumberFormat="1" applyFont="1" applyBorder="1"/>
    <xf numFmtId="3" fontId="2" fillId="0" borderId="20" xfId="0" applyNumberFormat="1" applyFont="1" applyBorder="1"/>
    <xf numFmtId="3" fontId="2" fillId="0" borderId="0" xfId="0" applyNumberFormat="1" applyFont="1"/>
    <xf numFmtId="0" fontId="1" fillId="0" borderId="0" xfId="0" applyFont="1"/>
    <xf numFmtId="0" fontId="1" fillId="0" borderId="7" xfId="0" applyFont="1" applyBorder="1"/>
    <xf numFmtId="3" fontId="1" fillId="0" borderId="16" xfId="0" applyNumberFormat="1" applyFont="1" applyBorder="1"/>
    <xf numFmtId="0" fontId="1" fillId="4" borderId="7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1" fillId="2" borderId="9" xfId="0" applyFont="1" applyFill="1" applyBorder="1"/>
    <xf numFmtId="0" fontId="2" fillId="4" borderId="7" xfId="0" applyFont="1" applyFill="1" applyBorder="1"/>
    <xf numFmtId="3" fontId="2" fillId="0" borderId="3" xfId="0" applyNumberFormat="1" applyFont="1" applyBorder="1"/>
    <xf numFmtId="3" fontId="1" fillId="0" borderId="20" xfId="0" applyNumberFormat="1" applyFont="1" applyBorder="1"/>
    <xf numFmtId="0" fontId="1" fillId="0" borderId="11" xfId="0" applyFont="1" applyBorder="1"/>
    <xf numFmtId="3" fontId="5" fillId="0" borderId="0" xfId="0" applyNumberFormat="1" applyFont="1"/>
    <xf numFmtId="0" fontId="2" fillId="0" borderId="11" xfId="0" applyFont="1" applyBorder="1"/>
    <xf numFmtId="0" fontId="1" fillId="0" borderId="12" xfId="0" applyFont="1" applyBorder="1"/>
    <xf numFmtId="0" fontId="4" fillId="0" borderId="0" xfId="0" applyFont="1"/>
    <xf numFmtId="3" fontId="1" fillId="0" borderId="13" xfId="0" applyNumberFormat="1" applyFont="1" applyBorder="1"/>
    <xf numFmtId="3" fontId="1" fillId="0" borderId="6" xfId="0" applyNumberFormat="1" applyFont="1" applyBorder="1"/>
    <xf numFmtId="3" fontId="1" fillId="0" borderId="15" xfId="0" applyNumberFormat="1" applyFont="1" applyBorder="1"/>
    <xf numFmtId="0" fontId="2" fillId="4" borderId="0" xfId="0" applyFont="1" applyFill="1"/>
    <xf numFmtId="0" fontId="1" fillId="2" borderId="2" xfId="0" applyFont="1" applyFill="1" applyBorder="1" applyAlignment="1">
      <alignment horizontal="center"/>
    </xf>
    <xf numFmtId="3" fontId="4" fillId="0" borderId="20" xfId="0" applyNumberFormat="1" applyFont="1" applyBorder="1"/>
    <xf numFmtId="0" fontId="12" fillId="0" borderId="0" xfId="0" applyFont="1"/>
    <xf numFmtId="3" fontId="1" fillId="0" borderId="0" xfId="0" applyNumberFormat="1" applyFont="1"/>
    <xf numFmtId="0" fontId="5" fillId="0" borderId="0" xfId="0" applyFont="1"/>
    <xf numFmtId="3" fontId="2" fillId="0" borderId="0" xfId="0" applyNumberFormat="1" applyFont="1" applyAlignment="1">
      <alignment horizontal="left"/>
    </xf>
    <xf numFmtId="3" fontId="6" fillId="0" borderId="0" xfId="0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3" fontId="11" fillId="0" borderId="0" xfId="0" applyNumberFormat="1" applyFont="1"/>
    <xf numFmtId="0" fontId="1" fillId="2" borderId="3" xfId="0" applyFont="1" applyFill="1" applyBorder="1"/>
    <xf numFmtId="0" fontId="1" fillId="2" borderId="26" xfId="0" applyFont="1" applyFill="1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/>
    <xf numFmtId="3" fontId="1" fillId="2" borderId="27" xfId="0" applyNumberFormat="1" applyFont="1" applyFill="1" applyBorder="1"/>
    <xf numFmtId="3" fontId="1" fillId="0" borderId="27" xfId="0" applyNumberFormat="1" applyFont="1" applyBorder="1"/>
    <xf numFmtId="3" fontId="1" fillId="2" borderId="15" xfId="0" applyNumberFormat="1" applyFont="1" applyFill="1" applyBorder="1"/>
    <xf numFmtId="3" fontId="4" fillId="0" borderId="16" xfId="0" applyNumberFormat="1" applyFont="1" applyBorder="1"/>
    <xf numFmtId="3" fontId="1" fillId="2" borderId="25" xfId="0" applyNumberFormat="1" applyFont="1" applyFill="1" applyBorder="1"/>
    <xf numFmtId="0" fontId="16" fillId="0" borderId="0" xfId="0" applyFont="1"/>
    <xf numFmtId="0" fontId="1" fillId="0" borderId="0" xfId="0" applyFont="1" applyAlignment="1">
      <alignment horizontal="right"/>
    </xf>
    <xf numFmtId="3" fontId="2" fillId="0" borderId="7" xfId="0" applyNumberFormat="1" applyFont="1" applyBorder="1"/>
    <xf numFmtId="3" fontId="2" fillId="0" borderId="11" xfId="0" applyNumberFormat="1" applyFont="1" applyBorder="1"/>
    <xf numFmtId="3" fontId="2" fillId="0" borderId="17" xfId="0" applyNumberFormat="1" applyFont="1" applyBorder="1"/>
    <xf numFmtId="3" fontId="2" fillId="0" borderId="24" xfId="0" applyNumberFormat="1" applyFont="1" applyBorder="1"/>
    <xf numFmtId="3" fontId="1" fillId="0" borderId="9" xfId="0" applyNumberFormat="1" applyFont="1" applyBorder="1"/>
    <xf numFmtId="3" fontId="1" fillId="0" borderId="19" xfId="0" applyNumberFormat="1" applyFont="1" applyBorder="1"/>
    <xf numFmtId="3" fontId="1" fillId="0" borderId="25" xfId="0" applyNumberFormat="1" applyFont="1" applyBorder="1"/>
    <xf numFmtId="3" fontId="2" fillId="0" borderId="12" xfId="0" applyNumberFormat="1" applyFont="1" applyBorder="1"/>
    <xf numFmtId="3" fontId="2" fillId="0" borderId="18" xfId="0" applyNumberFormat="1" applyFont="1" applyBorder="1"/>
    <xf numFmtId="3" fontId="1" fillId="0" borderId="18" xfId="0" applyNumberFormat="1" applyFont="1" applyBorder="1"/>
    <xf numFmtId="3" fontId="2" fillId="0" borderId="23" xfId="0" applyNumberFormat="1" applyFont="1" applyBorder="1"/>
    <xf numFmtId="0" fontId="1" fillId="0" borderId="14" xfId="0" applyFont="1" applyBorder="1"/>
    <xf numFmtId="3" fontId="1" fillId="0" borderId="22" xfId="0" applyNumberFormat="1" applyFont="1" applyBorder="1"/>
    <xf numFmtId="0" fontId="17" fillId="0" borderId="0" xfId="0" applyFont="1"/>
    <xf numFmtId="0" fontId="1" fillId="2" borderId="28" xfId="0" applyFont="1" applyFill="1" applyBorder="1"/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2" fillId="0" borderId="14" xfId="0" applyFont="1" applyBorder="1"/>
    <xf numFmtId="0" fontId="3" fillId="0" borderId="31" xfId="0" applyFont="1" applyBorder="1"/>
    <xf numFmtId="0" fontId="3" fillId="0" borderId="22" xfId="0" applyFont="1" applyBorder="1"/>
    <xf numFmtId="3" fontId="2" fillId="0" borderId="32" xfId="0" applyNumberFormat="1" applyFont="1" applyBorder="1"/>
    <xf numFmtId="3" fontId="2" fillId="0" borderId="21" xfId="0" applyNumberFormat="1" applyFont="1" applyBorder="1"/>
    <xf numFmtId="0" fontId="13" fillId="0" borderId="33" xfId="0" applyFont="1" applyBorder="1"/>
    <xf numFmtId="3" fontId="14" fillId="0" borderId="16" xfId="0" applyNumberFormat="1" applyFont="1" applyBorder="1"/>
    <xf numFmtId="3" fontId="14" fillId="0" borderId="34" xfId="0" applyNumberFormat="1" applyFont="1" applyBorder="1"/>
    <xf numFmtId="3" fontId="14" fillId="0" borderId="20" xfId="0" applyNumberFormat="1" applyFont="1" applyBorder="1"/>
    <xf numFmtId="3" fontId="13" fillId="0" borderId="34" xfId="0" applyNumberFormat="1" applyFont="1" applyBorder="1"/>
    <xf numFmtId="3" fontId="13" fillId="0" borderId="35" xfId="0" applyNumberFormat="1" applyFont="1" applyBorder="1"/>
    <xf numFmtId="3" fontId="4" fillId="0" borderId="36" xfId="0" applyNumberFormat="1" applyFont="1" applyBorder="1"/>
    <xf numFmtId="3" fontId="4" fillId="0" borderId="37" xfId="0" applyNumberFormat="1" applyFont="1" applyBorder="1"/>
    <xf numFmtId="3" fontId="1" fillId="2" borderId="32" xfId="0" applyNumberFormat="1" applyFont="1" applyFill="1" applyBorder="1"/>
    <xf numFmtId="3" fontId="1" fillId="2" borderId="21" xfId="0" applyNumberFormat="1" applyFont="1" applyFill="1" applyBorder="1"/>
    <xf numFmtId="3" fontId="2" fillId="4" borderId="16" xfId="0" applyNumberFormat="1" applyFont="1" applyFill="1" applyBorder="1"/>
    <xf numFmtId="3" fontId="2" fillId="4" borderId="20" xfId="0" applyNumberFormat="1" applyFont="1" applyFill="1" applyBorder="1"/>
    <xf numFmtId="3" fontId="1" fillId="4" borderId="16" xfId="0" applyNumberFormat="1" applyFont="1" applyFill="1" applyBorder="1"/>
    <xf numFmtId="3" fontId="1" fillId="4" borderId="20" xfId="0" applyNumberFormat="1" applyFont="1" applyFill="1" applyBorder="1"/>
    <xf numFmtId="3" fontId="8" fillId="5" borderId="34" xfId="0" applyNumberFormat="1" applyFont="1" applyFill="1" applyBorder="1"/>
    <xf numFmtId="3" fontId="8" fillId="5" borderId="38" xfId="0" applyNumberFormat="1" applyFont="1" applyFill="1" applyBorder="1"/>
    <xf numFmtId="3" fontId="15" fillId="0" borderId="34" xfId="0" applyNumberFormat="1" applyFont="1" applyBorder="1"/>
    <xf numFmtId="3" fontId="2" fillId="3" borderId="16" xfId="0" applyNumberFormat="1" applyFont="1" applyFill="1" applyBorder="1"/>
    <xf numFmtId="3" fontId="2" fillId="3" borderId="20" xfId="0" applyNumberFormat="1" applyFont="1" applyFill="1" applyBorder="1"/>
    <xf numFmtId="3" fontId="1" fillId="3" borderId="16" xfId="0" applyNumberFormat="1" applyFont="1" applyFill="1" applyBorder="1"/>
    <xf numFmtId="3" fontId="1" fillId="3" borderId="20" xfId="0" applyNumberFormat="1" applyFont="1" applyFill="1" applyBorder="1"/>
    <xf numFmtId="3" fontId="1" fillId="0" borderId="17" xfId="0" applyNumberFormat="1" applyFont="1" applyBorder="1"/>
    <xf numFmtId="3" fontId="1" fillId="0" borderId="24" xfId="0" applyNumberFormat="1" applyFont="1" applyBorder="1"/>
    <xf numFmtId="3" fontId="1" fillId="2" borderId="19" xfId="0" applyNumberFormat="1" applyFont="1" applyFill="1" applyBorder="1"/>
    <xf numFmtId="3" fontId="1" fillId="4" borderId="32" xfId="0" applyNumberFormat="1" applyFont="1" applyFill="1" applyBorder="1"/>
    <xf numFmtId="3" fontId="1" fillId="4" borderId="21" xfId="0" applyNumberFormat="1" applyFont="1" applyFill="1" applyBorder="1"/>
    <xf numFmtId="3" fontId="7" fillId="4" borderId="16" xfId="0" applyNumberFormat="1" applyFont="1" applyFill="1" applyBorder="1"/>
    <xf numFmtId="3" fontId="7" fillId="4" borderId="20" xfId="0" applyNumberFormat="1" applyFont="1" applyFill="1" applyBorder="1"/>
    <xf numFmtId="3" fontId="1" fillId="3" borderId="17" xfId="0" applyNumberFormat="1" applyFont="1" applyFill="1" applyBorder="1"/>
    <xf numFmtId="3" fontId="1" fillId="3" borderId="24" xfId="0" applyNumberFormat="1" applyFont="1" applyFill="1" applyBorder="1"/>
    <xf numFmtId="3" fontId="1" fillId="3" borderId="18" xfId="0" applyNumberFormat="1" applyFont="1" applyFill="1" applyBorder="1"/>
    <xf numFmtId="3" fontId="1" fillId="3" borderId="23" xfId="0" applyNumberFormat="1" applyFont="1" applyFill="1" applyBorder="1"/>
    <xf numFmtId="3" fontId="1" fillId="0" borderId="31" xfId="0" applyNumberFormat="1" applyFont="1" applyBorder="1"/>
    <xf numFmtId="0" fontId="4" fillId="0" borderId="40" xfId="0" applyFont="1" applyBorder="1"/>
    <xf numFmtId="3" fontId="4" fillId="0" borderId="40" xfId="0" applyNumberFormat="1" applyFont="1" applyBorder="1"/>
    <xf numFmtId="0" fontId="1" fillId="0" borderId="13" xfId="0" applyFont="1" applyBorder="1" applyAlignment="1">
      <alignment horizontal="left" vertical="center"/>
    </xf>
    <xf numFmtId="3" fontId="8" fillId="0" borderId="34" xfId="0" applyNumberFormat="1" applyFont="1" applyBorder="1"/>
    <xf numFmtId="3" fontId="8" fillId="0" borderId="38" xfId="0" applyNumberFormat="1" applyFont="1" applyBorder="1"/>
    <xf numFmtId="3" fontId="15" fillId="0" borderId="26" xfId="0" applyNumberFormat="1" applyFont="1" applyBorder="1"/>
    <xf numFmtId="3" fontId="15" fillId="0" borderId="29" xfId="0" applyNumberFormat="1" applyFont="1" applyBorder="1"/>
    <xf numFmtId="0" fontId="1" fillId="0" borderId="39" xfId="0" applyFont="1" applyBorder="1"/>
    <xf numFmtId="3" fontId="1" fillId="0" borderId="32" xfId="0" applyNumberFormat="1" applyFont="1" applyBorder="1"/>
    <xf numFmtId="0" fontId="18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0" fillId="0" borderId="0" xfId="0" applyFont="1"/>
    <xf numFmtId="0" fontId="19" fillId="0" borderId="0" xfId="0" applyFon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tabSelected="1" view="pageBreakPreview" topLeftCell="A49" zoomScaleNormal="100" zoomScaleSheetLayoutView="100" workbookViewId="0">
      <selection activeCell="F134" sqref="F134"/>
    </sheetView>
  </sheetViews>
  <sheetFormatPr defaultRowHeight="12.9" x14ac:dyDescent="0.25"/>
  <cols>
    <col min="1" max="1" width="43.59765625" style="9" customWidth="1"/>
    <col min="2" max="4" width="10.69921875" style="3" customWidth="1"/>
    <col min="5" max="7" width="10.796875" style="3" customWidth="1"/>
    <col min="8" max="8" width="10" style="3" customWidth="1"/>
    <col min="9" max="10" width="8.8984375" style="3"/>
    <col min="11" max="11" width="4.3984375" style="3" customWidth="1"/>
    <col min="12" max="254" width="8.8984375" style="3"/>
    <col min="255" max="255" width="40.09765625" style="3" customWidth="1"/>
    <col min="256" max="256" width="11.59765625" style="3" customWidth="1"/>
    <col min="257" max="260" width="10.8984375" style="3" customWidth="1"/>
    <col min="261" max="261" width="8.8984375" style="3"/>
    <col min="262" max="262" width="14.09765625" style="3" customWidth="1"/>
    <col min="263" max="266" width="8.8984375" style="3"/>
    <col min="267" max="267" width="4.3984375" style="3" customWidth="1"/>
    <col min="268" max="510" width="8.8984375" style="3"/>
    <col min="511" max="511" width="40.09765625" style="3" customWidth="1"/>
    <col min="512" max="512" width="11.59765625" style="3" customWidth="1"/>
    <col min="513" max="516" width="10.8984375" style="3" customWidth="1"/>
    <col min="517" max="517" width="8.8984375" style="3"/>
    <col min="518" max="518" width="14.09765625" style="3" customWidth="1"/>
    <col min="519" max="522" width="8.8984375" style="3"/>
    <col min="523" max="523" width="4.3984375" style="3" customWidth="1"/>
    <col min="524" max="766" width="8.8984375" style="3"/>
    <col min="767" max="767" width="40.09765625" style="3" customWidth="1"/>
    <col min="768" max="768" width="11.59765625" style="3" customWidth="1"/>
    <col min="769" max="772" width="10.8984375" style="3" customWidth="1"/>
    <col min="773" max="773" width="8.8984375" style="3"/>
    <col min="774" max="774" width="14.09765625" style="3" customWidth="1"/>
    <col min="775" max="778" width="8.8984375" style="3"/>
    <col min="779" max="779" width="4.3984375" style="3" customWidth="1"/>
    <col min="780" max="1022" width="8.8984375" style="3"/>
    <col min="1023" max="1023" width="40.09765625" style="3" customWidth="1"/>
    <col min="1024" max="1024" width="11.59765625" style="3" customWidth="1"/>
    <col min="1025" max="1028" width="10.8984375" style="3" customWidth="1"/>
    <col min="1029" max="1029" width="8.8984375" style="3"/>
    <col min="1030" max="1030" width="14.09765625" style="3" customWidth="1"/>
    <col min="1031" max="1034" width="8.8984375" style="3"/>
    <col min="1035" max="1035" width="4.3984375" style="3" customWidth="1"/>
    <col min="1036" max="1278" width="8.8984375" style="3"/>
    <col min="1279" max="1279" width="40.09765625" style="3" customWidth="1"/>
    <col min="1280" max="1280" width="11.59765625" style="3" customWidth="1"/>
    <col min="1281" max="1284" width="10.8984375" style="3" customWidth="1"/>
    <col min="1285" max="1285" width="8.8984375" style="3"/>
    <col min="1286" max="1286" width="14.09765625" style="3" customWidth="1"/>
    <col min="1287" max="1290" width="8.8984375" style="3"/>
    <col min="1291" max="1291" width="4.3984375" style="3" customWidth="1"/>
    <col min="1292" max="1534" width="8.8984375" style="3"/>
    <col min="1535" max="1535" width="40.09765625" style="3" customWidth="1"/>
    <col min="1536" max="1536" width="11.59765625" style="3" customWidth="1"/>
    <col min="1537" max="1540" width="10.8984375" style="3" customWidth="1"/>
    <col min="1541" max="1541" width="8.8984375" style="3"/>
    <col min="1542" max="1542" width="14.09765625" style="3" customWidth="1"/>
    <col min="1543" max="1546" width="8.8984375" style="3"/>
    <col min="1547" max="1547" width="4.3984375" style="3" customWidth="1"/>
    <col min="1548" max="1790" width="8.8984375" style="3"/>
    <col min="1791" max="1791" width="40.09765625" style="3" customWidth="1"/>
    <col min="1792" max="1792" width="11.59765625" style="3" customWidth="1"/>
    <col min="1793" max="1796" width="10.8984375" style="3" customWidth="1"/>
    <col min="1797" max="1797" width="8.8984375" style="3"/>
    <col min="1798" max="1798" width="14.09765625" style="3" customWidth="1"/>
    <col min="1799" max="1802" width="8.8984375" style="3"/>
    <col min="1803" max="1803" width="4.3984375" style="3" customWidth="1"/>
    <col min="1804" max="2046" width="8.8984375" style="3"/>
    <col min="2047" max="2047" width="40.09765625" style="3" customWidth="1"/>
    <col min="2048" max="2048" width="11.59765625" style="3" customWidth="1"/>
    <col min="2049" max="2052" width="10.8984375" style="3" customWidth="1"/>
    <col min="2053" max="2053" width="8.8984375" style="3"/>
    <col min="2054" max="2054" width="14.09765625" style="3" customWidth="1"/>
    <col min="2055" max="2058" width="8.8984375" style="3"/>
    <col min="2059" max="2059" width="4.3984375" style="3" customWidth="1"/>
    <col min="2060" max="2302" width="8.8984375" style="3"/>
    <col min="2303" max="2303" width="40.09765625" style="3" customWidth="1"/>
    <col min="2304" max="2304" width="11.59765625" style="3" customWidth="1"/>
    <col min="2305" max="2308" width="10.8984375" style="3" customWidth="1"/>
    <col min="2309" max="2309" width="8.8984375" style="3"/>
    <col min="2310" max="2310" width="14.09765625" style="3" customWidth="1"/>
    <col min="2311" max="2314" width="8.8984375" style="3"/>
    <col min="2315" max="2315" width="4.3984375" style="3" customWidth="1"/>
    <col min="2316" max="2558" width="8.8984375" style="3"/>
    <col min="2559" max="2559" width="40.09765625" style="3" customWidth="1"/>
    <col min="2560" max="2560" width="11.59765625" style="3" customWidth="1"/>
    <col min="2561" max="2564" width="10.8984375" style="3" customWidth="1"/>
    <col min="2565" max="2565" width="8.8984375" style="3"/>
    <col min="2566" max="2566" width="14.09765625" style="3" customWidth="1"/>
    <col min="2567" max="2570" width="8.8984375" style="3"/>
    <col min="2571" max="2571" width="4.3984375" style="3" customWidth="1"/>
    <col min="2572" max="2814" width="8.8984375" style="3"/>
    <col min="2815" max="2815" width="40.09765625" style="3" customWidth="1"/>
    <col min="2816" max="2816" width="11.59765625" style="3" customWidth="1"/>
    <col min="2817" max="2820" width="10.8984375" style="3" customWidth="1"/>
    <col min="2821" max="2821" width="8.8984375" style="3"/>
    <col min="2822" max="2822" width="14.09765625" style="3" customWidth="1"/>
    <col min="2823" max="2826" width="8.8984375" style="3"/>
    <col min="2827" max="2827" width="4.3984375" style="3" customWidth="1"/>
    <col min="2828" max="3070" width="8.8984375" style="3"/>
    <col min="3071" max="3071" width="40.09765625" style="3" customWidth="1"/>
    <col min="3072" max="3072" width="11.59765625" style="3" customWidth="1"/>
    <col min="3073" max="3076" width="10.8984375" style="3" customWidth="1"/>
    <col min="3077" max="3077" width="8.8984375" style="3"/>
    <col min="3078" max="3078" width="14.09765625" style="3" customWidth="1"/>
    <col min="3079" max="3082" width="8.8984375" style="3"/>
    <col min="3083" max="3083" width="4.3984375" style="3" customWidth="1"/>
    <col min="3084" max="3326" width="8.8984375" style="3"/>
    <col min="3327" max="3327" width="40.09765625" style="3" customWidth="1"/>
    <col min="3328" max="3328" width="11.59765625" style="3" customWidth="1"/>
    <col min="3329" max="3332" width="10.8984375" style="3" customWidth="1"/>
    <col min="3333" max="3333" width="8.8984375" style="3"/>
    <col min="3334" max="3334" width="14.09765625" style="3" customWidth="1"/>
    <col min="3335" max="3338" width="8.8984375" style="3"/>
    <col min="3339" max="3339" width="4.3984375" style="3" customWidth="1"/>
    <col min="3340" max="3582" width="8.8984375" style="3"/>
    <col min="3583" max="3583" width="40.09765625" style="3" customWidth="1"/>
    <col min="3584" max="3584" width="11.59765625" style="3" customWidth="1"/>
    <col min="3585" max="3588" width="10.8984375" style="3" customWidth="1"/>
    <col min="3589" max="3589" width="8.8984375" style="3"/>
    <col min="3590" max="3590" width="14.09765625" style="3" customWidth="1"/>
    <col min="3591" max="3594" width="8.8984375" style="3"/>
    <col min="3595" max="3595" width="4.3984375" style="3" customWidth="1"/>
    <col min="3596" max="3838" width="8.8984375" style="3"/>
    <col min="3839" max="3839" width="40.09765625" style="3" customWidth="1"/>
    <col min="3840" max="3840" width="11.59765625" style="3" customWidth="1"/>
    <col min="3841" max="3844" width="10.8984375" style="3" customWidth="1"/>
    <col min="3845" max="3845" width="8.8984375" style="3"/>
    <col min="3846" max="3846" width="14.09765625" style="3" customWidth="1"/>
    <col min="3847" max="3850" width="8.8984375" style="3"/>
    <col min="3851" max="3851" width="4.3984375" style="3" customWidth="1"/>
    <col min="3852" max="4094" width="8.8984375" style="3"/>
    <col min="4095" max="4095" width="40.09765625" style="3" customWidth="1"/>
    <col min="4096" max="4096" width="11.59765625" style="3" customWidth="1"/>
    <col min="4097" max="4100" width="10.8984375" style="3" customWidth="1"/>
    <col min="4101" max="4101" width="8.8984375" style="3"/>
    <col min="4102" max="4102" width="14.09765625" style="3" customWidth="1"/>
    <col min="4103" max="4106" width="8.8984375" style="3"/>
    <col min="4107" max="4107" width="4.3984375" style="3" customWidth="1"/>
    <col min="4108" max="4350" width="8.8984375" style="3"/>
    <col min="4351" max="4351" width="40.09765625" style="3" customWidth="1"/>
    <col min="4352" max="4352" width="11.59765625" style="3" customWidth="1"/>
    <col min="4353" max="4356" width="10.8984375" style="3" customWidth="1"/>
    <col min="4357" max="4357" width="8.8984375" style="3"/>
    <col min="4358" max="4358" width="14.09765625" style="3" customWidth="1"/>
    <col min="4359" max="4362" width="8.8984375" style="3"/>
    <col min="4363" max="4363" width="4.3984375" style="3" customWidth="1"/>
    <col min="4364" max="4606" width="8.8984375" style="3"/>
    <col min="4607" max="4607" width="40.09765625" style="3" customWidth="1"/>
    <col min="4608" max="4608" width="11.59765625" style="3" customWidth="1"/>
    <col min="4609" max="4612" width="10.8984375" style="3" customWidth="1"/>
    <col min="4613" max="4613" width="8.8984375" style="3"/>
    <col min="4614" max="4614" width="14.09765625" style="3" customWidth="1"/>
    <col min="4615" max="4618" width="8.8984375" style="3"/>
    <col min="4619" max="4619" width="4.3984375" style="3" customWidth="1"/>
    <col min="4620" max="4862" width="8.8984375" style="3"/>
    <col min="4863" max="4863" width="40.09765625" style="3" customWidth="1"/>
    <col min="4864" max="4864" width="11.59765625" style="3" customWidth="1"/>
    <col min="4865" max="4868" width="10.8984375" style="3" customWidth="1"/>
    <col min="4869" max="4869" width="8.8984375" style="3"/>
    <col min="4870" max="4870" width="14.09765625" style="3" customWidth="1"/>
    <col min="4871" max="4874" width="8.8984375" style="3"/>
    <col min="4875" max="4875" width="4.3984375" style="3" customWidth="1"/>
    <col min="4876" max="5118" width="8.8984375" style="3"/>
    <col min="5119" max="5119" width="40.09765625" style="3" customWidth="1"/>
    <col min="5120" max="5120" width="11.59765625" style="3" customWidth="1"/>
    <col min="5121" max="5124" width="10.8984375" style="3" customWidth="1"/>
    <col min="5125" max="5125" width="8.8984375" style="3"/>
    <col min="5126" max="5126" width="14.09765625" style="3" customWidth="1"/>
    <col min="5127" max="5130" width="8.8984375" style="3"/>
    <col min="5131" max="5131" width="4.3984375" style="3" customWidth="1"/>
    <col min="5132" max="5374" width="8.8984375" style="3"/>
    <col min="5375" max="5375" width="40.09765625" style="3" customWidth="1"/>
    <col min="5376" max="5376" width="11.59765625" style="3" customWidth="1"/>
    <col min="5377" max="5380" width="10.8984375" style="3" customWidth="1"/>
    <col min="5381" max="5381" width="8.8984375" style="3"/>
    <col min="5382" max="5382" width="14.09765625" style="3" customWidth="1"/>
    <col min="5383" max="5386" width="8.8984375" style="3"/>
    <col min="5387" max="5387" width="4.3984375" style="3" customWidth="1"/>
    <col min="5388" max="5630" width="8.8984375" style="3"/>
    <col min="5631" max="5631" width="40.09765625" style="3" customWidth="1"/>
    <col min="5632" max="5632" width="11.59765625" style="3" customWidth="1"/>
    <col min="5633" max="5636" width="10.8984375" style="3" customWidth="1"/>
    <col min="5637" max="5637" width="8.8984375" style="3"/>
    <col min="5638" max="5638" width="14.09765625" style="3" customWidth="1"/>
    <col min="5639" max="5642" width="8.8984375" style="3"/>
    <col min="5643" max="5643" width="4.3984375" style="3" customWidth="1"/>
    <col min="5644" max="5886" width="8.8984375" style="3"/>
    <col min="5887" max="5887" width="40.09765625" style="3" customWidth="1"/>
    <col min="5888" max="5888" width="11.59765625" style="3" customWidth="1"/>
    <col min="5889" max="5892" width="10.8984375" style="3" customWidth="1"/>
    <col min="5893" max="5893" width="8.8984375" style="3"/>
    <col min="5894" max="5894" width="14.09765625" style="3" customWidth="1"/>
    <col min="5895" max="5898" width="8.8984375" style="3"/>
    <col min="5899" max="5899" width="4.3984375" style="3" customWidth="1"/>
    <col min="5900" max="6142" width="8.8984375" style="3"/>
    <col min="6143" max="6143" width="40.09765625" style="3" customWidth="1"/>
    <col min="6144" max="6144" width="11.59765625" style="3" customWidth="1"/>
    <col min="6145" max="6148" width="10.8984375" style="3" customWidth="1"/>
    <col min="6149" max="6149" width="8.8984375" style="3"/>
    <col min="6150" max="6150" width="14.09765625" style="3" customWidth="1"/>
    <col min="6151" max="6154" width="8.8984375" style="3"/>
    <col min="6155" max="6155" width="4.3984375" style="3" customWidth="1"/>
    <col min="6156" max="6398" width="8.8984375" style="3"/>
    <col min="6399" max="6399" width="40.09765625" style="3" customWidth="1"/>
    <col min="6400" max="6400" width="11.59765625" style="3" customWidth="1"/>
    <col min="6401" max="6404" width="10.8984375" style="3" customWidth="1"/>
    <col min="6405" max="6405" width="8.8984375" style="3"/>
    <col min="6406" max="6406" width="14.09765625" style="3" customWidth="1"/>
    <col min="6407" max="6410" width="8.8984375" style="3"/>
    <col min="6411" max="6411" width="4.3984375" style="3" customWidth="1"/>
    <col min="6412" max="6654" width="8.8984375" style="3"/>
    <col min="6655" max="6655" width="40.09765625" style="3" customWidth="1"/>
    <col min="6656" max="6656" width="11.59765625" style="3" customWidth="1"/>
    <col min="6657" max="6660" width="10.8984375" style="3" customWidth="1"/>
    <col min="6661" max="6661" width="8.8984375" style="3"/>
    <col min="6662" max="6662" width="14.09765625" style="3" customWidth="1"/>
    <col min="6663" max="6666" width="8.8984375" style="3"/>
    <col min="6667" max="6667" width="4.3984375" style="3" customWidth="1"/>
    <col min="6668" max="6910" width="8.8984375" style="3"/>
    <col min="6911" max="6911" width="40.09765625" style="3" customWidth="1"/>
    <col min="6912" max="6912" width="11.59765625" style="3" customWidth="1"/>
    <col min="6913" max="6916" width="10.8984375" style="3" customWidth="1"/>
    <col min="6917" max="6917" width="8.8984375" style="3"/>
    <col min="6918" max="6918" width="14.09765625" style="3" customWidth="1"/>
    <col min="6919" max="6922" width="8.8984375" style="3"/>
    <col min="6923" max="6923" width="4.3984375" style="3" customWidth="1"/>
    <col min="6924" max="7166" width="8.8984375" style="3"/>
    <col min="7167" max="7167" width="40.09765625" style="3" customWidth="1"/>
    <col min="7168" max="7168" width="11.59765625" style="3" customWidth="1"/>
    <col min="7169" max="7172" width="10.8984375" style="3" customWidth="1"/>
    <col min="7173" max="7173" width="8.8984375" style="3"/>
    <col min="7174" max="7174" width="14.09765625" style="3" customWidth="1"/>
    <col min="7175" max="7178" width="8.8984375" style="3"/>
    <col min="7179" max="7179" width="4.3984375" style="3" customWidth="1"/>
    <col min="7180" max="7422" width="8.8984375" style="3"/>
    <col min="7423" max="7423" width="40.09765625" style="3" customWidth="1"/>
    <col min="7424" max="7424" width="11.59765625" style="3" customWidth="1"/>
    <col min="7425" max="7428" width="10.8984375" style="3" customWidth="1"/>
    <col min="7429" max="7429" width="8.8984375" style="3"/>
    <col min="7430" max="7430" width="14.09765625" style="3" customWidth="1"/>
    <col min="7431" max="7434" width="8.8984375" style="3"/>
    <col min="7435" max="7435" width="4.3984375" style="3" customWidth="1"/>
    <col min="7436" max="7678" width="8.8984375" style="3"/>
    <col min="7679" max="7679" width="40.09765625" style="3" customWidth="1"/>
    <col min="7680" max="7680" width="11.59765625" style="3" customWidth="1"/>
    <col min="7681" max="7684" width="10.8984375" style="3" customWidth="1"/>
    <col min="7685" max="7685" width="8.8984375" style="3"/>
    <col min="7686" max="7686" width="14.09765625" style="3" customWidth="1"/>
    <col min="7687" max="7690" width="8.8984375" style="3"/>
    <col min="7691" max="7691" width="4.3984375" style="3" customWidth="1"/>
    <col min="7692" max="7934" width="8.8984375" style="3"/>
    <col min="7935" max="7935" width="40.09765625" style="3" customWidth="1"/>
    <col min="7936" max="7936" width="11.59765625" style="3" customWidth="1"/>
    <col min="7937" max="7940" width="10.8984375" style="3" customWidth="1"/>
    <col min="7941" max="7941" width="8.8984375" style="3"/>
    <col min="7942" max="7942" width="14.09765625" style="3" customWidth="1"/>
    <col min="7943" max="7946" width="8.8984375" style="3"/>
    <col min="7947" max="7947" width="4.3984375" style="3" customWidth="1"/>
    <col min="7948" max="8190" width="8.8984375" style="3"/>
    <col min="8191" max="8191" width="40.09765625" style="3" customWidth="1"/>
    <col min="8192" max="8192" width="11.59765625" style="3" customWidth="1"/>
    <col min="8193" max="8196" width="10.8984375" style="3" customWidth="1"/>
    <col min="8197" max="8197" width="8.8984375" style="3"/>
    <col min="8198" max="8198" width="14.09765625" style="3" customWidth="1"/>
    <col min="8199" max="8202" width="8.8984375" style="3"/>
    <col min="8203" max="8203" width="4.3984375" style="3" customWidth="1"/>
    <col min="8204" max="8446" width="8.8984375" style="3"/>
    <col min="8447" max="8447" width="40.09765625" style="3" customWidth="1"/>
    <col min="8448" max="8448" width="11.59765625" style="3" customWidth="1"/>
    <col min="8449" max="8452" width="10.8984375" style="3" customWidth="1"/>
    <col min="8453" max="8453" width="8.8984375" style="3"/>
    <col min="8454" max="8454" width="14.09765625" style="3" customWidth="1"/>
    <col min="8455" max="8458" width="8.8984375" style="3"/>
    <col min="8459" max="8459" width="4.3984375" style="3" customWidth="1"/>
    <col min="8460" max="8702" width="8.8984375" style="3"/>
    <col min="8703" max="8703" width="40.09765625" style="3" customWidth="1"/>
    <col min="8704" max="8704" width="11.59765625" style="3" customWidth="1"/>
    <col min="8705" max="8708" width="10.8984375" style="3" customWidth="1"/>
    <col min="8709" max="8709" width="8.8984375" style="3"/>
    <col min="8710" max="8710" width="14.09765625" style="3" customWidth="1"/>
    <col min="8711" max="8714" width="8.8984375" style="3"/>
    <col min="8715" max="8715" width="4.3984375" style="3" customWidth="1"/>
    <col min="8716" max="8958" width="8.8984375" style="3"/>
    <col min="8959" max="8959" width="40.09765625" style="3" customWidth="1"/>
    <col min="8960" max="8960" width="11.59765625" style="3" customWidth="1"/>
    <col min="8961" max="8964" width="10.8984375" style="3" customWidth="1"/>
    <col min="8965" max="8965" width="8.8984375" style="3"/>
    <col min="8966" max="8966" width="14.09765625" style="3" customWidth="1"/>
    <col min="8967" max="8970" width="8.8984375" style="3"/>
    <col min="8971" max="8971" width="4.3984375" style="3" customWidth="1"/>
    <col min="8972" max="9214" width="8.8984375" style="3"/>
    <col min="9215" max="9215" width="40.09765625" style="3" customWidth="1"/>
    <col min="9216" max="9216" width="11.59765625" style="3" customWidth="1"/>
    <col min="9217" max="9220" width="10.8984375" style="3" customWidth="1"/>
    <col min="9221" max="9221" width="8.8984375" style="3"/>
    <col min="9222" max="9222" width="14.09765625" style="3" customWidth="1"/>
    <col min="9223" max="9226" width="8.8984375" style="3"/>
    <col min="9227" max="9227" width="4.3984375" style="3" customWidth="1"/>
    <col min="9228" max="9470" width="8.8984375" style="3"/>
    <col min="9471" max="9471" width="40.09765625" style="3" customWidth="1"/>
    <col min="9472" max="9472" width="11.59765625" style="3" customWidth="1"/>
    <col min="9473" max="9476" width="10.8984375" style="3" customWidth="1"/>
    <col min="9477" max="9477" width="8.8984375" style="3"/>
    <col min="9478" max="9478" width="14.09765625" style="3" customWidth="1"/>
    <col min="9479" max="9482" width="8.8984375" style="3"/>
    <col min="9483" max="9483" width="4.3984375" style="3" customWidth="1"/>
    <col min="9484" max="9726" width="8.8984375" style="3"/>
    <col min="9727" max="9727" width="40.09765625" style="3" customWidth="1"/>
    <col min="9728" max="9728" width="11.59765625" style="3" customWidth="1"/>
    <col min="9729" max="9732" width="10.8984375" style="3" customWidth="1"/>
    <col min="9733" max="9733" width="8.8984375" style="3"/>
    <col min="9734" max="9734" width="14.09765625" style="3" customWidth="1"/>
    <col min="9735" max="9738" width="8.8984375" style="3"/>
    <col min="9739" max="9739" width="4.3984375" style="3" customWidth="1"/>
    <col min="9740" max="9982" width="8.8984375" style="3"/>
    <col min="9983" max="9983" width="40.09765625" style="3" customWidth="1"/>
    <col min="9984" max="9984" width="11.59765625" style="3" customWidth="1"/>
    <col min="9985" max="9988" width="10.8984375" style="3" customWidth="1"/>
    <col min="9989" max="9989" width="8.8984375" style="3"/>
    <col min="9990" max="9990" width="14.09765625" style="3" customWidth="1"/>
    <col min="9991" max="9994" width="8.8984375" style="3"/>
    <col min="9995" max="9995" width="4.3984375" style="3" customWidth="1"/>
    <col min="9996" max="10238" width="8.8984375" style="3"/>
    <col min="10239" max="10239" width="40.09765625" style="3" customWidth="1"/>
    <col min="10240" max="10240" width="11.59765625" style="3" customWidth="1"/>
    <col min="10241" max="10244" width="10.8984375" style="3" customWidth="1"/>
    <col min="10245" max="10245" width="8.8984375" style="3"/>
    <col min="10246" max="10246" width="14.09765625" style="3" customWidth="1"/>
    <col min="10247" max="10250" width="8.8984375" style="3"/>
    <col min="10251" max="10251" width="4.3984375" style="3" customWidth="1"/>
    <col min="10252" max="10494" width="8.8984375" style="3"/>
    <col min="10495" max="10495" width="40.09765625" style="3" customWidth="1"/>
    <col min="10496" max="10496" width="11.59765625" style="3" customWidth="1"/>
    <col min="10497" max="10500" width="10.8984375" style="3" customWidth="1"/>
    <col min="10501" max="10501" width="8.8984375" style="3"/>
    <col min="10502" max="10502" width="14.09765625" style="3" customWidth="1"/>
    <col min="10503" max="10506" width="8.8984375" style="3"/>
    <col min="10507" max="10507" width="4.3984375" style="3" customWidth="1"/>
    <col min="10508" max="10750" width="8.8984375" style="3"/>
    <col min="10751" max="10751" width="40.09765625" style="3" customWidth="1"/>
    <col min="10752" max="10752" width="11.59765625" style="3" customWidth="1"/>
    <col min="10753" max="10756" width="10.8984375" style="3" customWidth="1"/>
    <col min="10757" max="10757" width="8.8984375" style="3"/>
    <col min="10758" max="10758" width="14.09765625" style="3" customWidth="1"/>
    <col min="10759" max="10762" width="8.8984375" style="3"/>
    <col min="10763" max="10763" width="4.3984375" style="3" customWidth="1"/>
    <col min="10764" max="11006" width="8.8984375" style="3"/>
    <col min="11007" max="11007" width="40.09765625" style="3" customWidth="1"/>
    <col min="11008" max="11008" width="11.59765625" style="3" customWidth="1"/>
    <col min="11009" max="11012" width="10.8984375" style="3" customWidth="1"/>
    <col min="11013" max="11013" width="8.8984375" style="3"/>
    <col min="11014" max="11014" width="14.09765625" style="3" customWidth="1"/>
    <col min="11015" max="11018" width="8.8984375" style="3"/>
    <col min="11019" max="11019" width="4.3984375" style="3" customWidth="1"/>
    <col min="11020" max="11262" width="8.8984375" style="3"/>
    <col min="11263" max="11263" width="40.09765625" style="3" customWidth="1"/>
    <col min="11264" max="11264" width="11.59765625" style="3" customWidth="1"/>
    <col min="11265" max="11268" width="10.8984375" style="3" customWidth="1"/>
    <col min="11269" max="11269" width="8.8984375" style="3"/>
    <col min="11270" max="11270" width="14.09765625" style="3" customWidth="1"/>
    <col min="11271" max="11274" width="8.8984375" style="3"/>
    <col min="11275" max="11275" width="4.3984375" style="3" customWidth="1"/>
    <col min="11276" max="11518" width="8.8984375" style="3"/>
    <col min="11519" max="11519" width="40.09765625" style="3" customWidth="1"/>
    <col min="11520" max="11520" width="11.59765625" style="3" customWidth="1"/>
    <col min="11521" max="11524" width="10.8984375" style="3" customWidth="1"/>
    <col min="11525" max="11525" width="8.8984375" style="3"/>
    <col min="11526" max="11526" width="14.09765625" style="3" customWidth="1"/>
    <col min="11527" max="11530" width="8.8984375" style="3"/>
    <col min="11531" max="11531" width="4.3984375" style="3" customWidth="1"/>
    <col min="11532" max="11774" width="8.8984375" style="3"/>
    <col min="11775" max="11775" width="40.09765625" style="3" customWidth="1"/>
    <col min="11776" max="11776" width="11.59765625" style="3" customWidth="1"/>
    <col min="11777" max="11780" width="10.8984375" style="3" customWidth="1"/>
    <col min="11781" max="11781" width="8.8984375" style="3"/>
    <col min="11782" max="11782" width="14.09765625" style="3" customWidth="1"/>
    <col min="11783" max="11786" width="8.8984375" style="3"/>
    <col min="11787" max="11787" width="4.3984375" style="3" customWidth="1"/>
    <col min="11788" max="12030" width="8.8984375" style="3"/>
    <col min="12031" max="12031" width="40.09765625" style="3" customWidth="1"/>
    <col min="12032" max="12032" width="11.59765625" style="3" customWidth="1"/>
    <col min="12033" max="12036" width="10.8984375" style="3" customWidth="1"/>
    <col min="12037" max="12037" width="8.8984375" style="3"/>
    <col min="12038" max="12038" width="14.09765625" style="3" customWidth="1"/>
    <col min="12039" max="12042" width="8.8984375" style="3"/>
    <col min="12043" max="12043" width="4.3984375" style="3" customWidth="1"/>
    <col min="12044" max="12286" width="8.8984375" style="3"/>
    <col min="12287" max="12287" width="40.09765625" style="3" customWidth="1"/>
    <col min="12288" max="12288" width="11.59765625" style="3" customWidth="1"/>
    <col min="12289" max="12292" width="10.8984375" style="3" customWidth="1"/>
    <col min="12293" max="12293" width="8.8984375" style="3"/>
    <col min="12294" max="12294" width="14.09765625" style="3" customWidth="1"/>
    <col min="12295" max="12298" width="8.8984375" style="3"/>
    <col min="12299" max="12299" width="4.3984375" style="3" customWidth="1"/>
    <col min="12300" max="12542" width="8.8984375" style="3"/>
    <col min="12543" max="12543" width="40.09765625" style="3" customWidth="1"/>
    <col min="12544" max="12544" width="11.59765625" style="3" customWidth="1"/>
    <col min="12545" max="12548" width="10.8984375" style="3" customWidth="1"/>
    <col min="12549" max="12549" width="8.8984375" style="3"/>
    <col min="12550" max="12550" width="14.09765625" style="3" customWidth="1"/>
    <col min="12551" max="12554" width="8.8984375" style="3"/>
    <col min="12555" max="12555" width="4.3984375" style="3" customWidth="1"/>
    <col min="12556" max="12798" width="8.8984375" style="3"/>
    <col min="12799" max="12799" width="40.09765625" style="3" customWidth="1"/>
    <col min="12800" max="12800" width="11.59765625" style="3" customWidth="1"/>
    <col min="12801" max="12804" width="10.8984375" style="3" customWidth="1"/>
    <col min="12805" max="12805" width="8.8984375" style="3"/>
    <col min="12806" max="12806" width="14.09765625" style="3" customWidth="1"/>
    <col min="12807" max="12810" width="8.8984375" style="3"/>
    <col min="12811" max="12811" width="4.3984375" style="3" customWidth="1"/>
    <col min="12812" max="13054" width="8.8984375" style="3"/>
    <col min="13055" max="13055" width="40.09765625" style="3" customWidth="1"/>
    <col min="13056" max="13056" width="11.59765625" style="3" customWidth="1"/>
    <col min="13057" max="13060" width="10.8984375" style="3" customWidth="1"/>
    <col min="13061" max="13061" width="8.8984375" style="3"/>
    <col min="13062" max="13062" width="14.09765625" style="3" customWidth="1"/>
    <col min="13063" max="13066" width="8.8984375" style="3"/>
    <col min="13067" max="13067" width="4.3984375" style="3" customWidth="1"/>
    <col min="13068" max="13310" width="8.8984375" style="3"/>
    <col min="13311" max="13311" width="40.09765625" style="3" customWidth="1"/>
    <col min="13312" max="13312" width="11.59765625" style="3" customWidth="1"/>
    <col min="13313" max="13316" width="10.8984375" style="3" customWidth="1"/>
    <col min="13317" max="13317" width="8.8984375" style="3"/>
    <col min="13318" max="13318" width="14.09765625" style="3" customWidth="1"/>
    <col min="13319" max="13322" width="8.8984375" style="3"/>
    <col min="13323" max="13323" width="4.3984375" style="3" customWidth="1"/>
    <col min="13324" max="13566" width="8.8984375" style="3"/>
    <col min="13567" max="13567" width="40.09765625" style="3" customWidth="1"/>
    <col min="13568" max="13568" width="11.59765625" style="3" customWidth="1"/>
    <col min="13569" max="13572" width="10.8984375" style="3" customWidth="1"/>
    <col min="13573" max="13573" width="8.8984375" style="3"/>
    <col min="13574" max="13574" width="14.09765625" style="3" customWidth="1"/>
    <col min="13575" max="13578" width="8.8984375" style="3"/>
    <col min="13579" max="13579" width="4.3984375" style="3" customWidth="1"/>
    <col min="13580" max="13822" width="8.8984375" style="3"/>
    <col min="13823" max="13823" width="40.09765625" style="3" customWidth="1"/>
    <col min="13824" max="13824" width="11.59765625" style="3" customWidth="1"/>
    <col min="13825" max="13828" width="10.8984375" style="3" customWidth="1"/>
    <col min="13829" max="13829" width="8.8984375" style="3"/>
    <col min="13830" max="13830" width="14.09765625" style="3" customWidth="1"/>
    <col min="13831" max="13834" width="8.8984375" style="3"/>
    <col min="13835" max="13835" width="4.3984375" style="3" customWidth="1"/>
    <col min="13836" max="14078" width="8.8984375" style="3"/>
    <col min="14079" max="14079" width="40.09765625" style="3" customWidth="1"/>
    <col min="14080" max="14080" width="11.59765625" style="3" customWidth="1"/>
    <col min="14081" max="14084" width="10.8984375" style="3" customWidth="1"/>
    <col min="14085" max="14085" width="8.8984375" style="3"/>
    <col min="14086" max="14086" width="14.09765625" style="3" customWidth="1"/>
    <col min="14087" max="14090" width="8.8984375" style="3"/>
    <col min="14091" max="14091" width="4.3984375" style="3" customWidth="1"/>
    <col min="14092" max="14334" width="8.8984375" style="3"/>
    <col min="14335" max="14335" width="40.09765625" style="3" customWidth="1"/>
    <col min="14336" max="14336" width="11.59765625" style="3" customWidth="1"/>
    <col min="14337" max="14340" width="10.8984375" style="3" customWidth="1"/>
    <col min="14341" max="14341" width="8.8984375" style="3"/>
    <col min="14342" max="14342" width="14.09765625" style="3" customWidth="1"/>
    <col min="14343" max="14346" width="8.8984375" style="3"/>
    <col min="14347" max="14347" width="4.3984375" style="3" customWidth="1"/>
    <col min="14348" max="14590" width="8.8984375" style="3"/>
    <col min="14591" max="14591" width="40.09765625" style="3" customWidth="1"/>
    <col min="14592" max="14592" width="11.59765625" style="3" customWidth="1"/>
    <col min="14593" max="14596" width="10.8984375" style="3" customWidth="1"/>
    <col min="14597" max="14597" width="8.8984375" style="3"/>
    <col min="14598" max="14598" width="14.09765625" style="3" customWidth="1"/>
    <col min="14599" max="14602" width="8.8984375" style="3"/>
    <col min="14603" max="14603" width="4.3984375" style="3" customWidth="1"/>
    <col min="14604" max="14846" width="8.8984375" style="3"/>
    <col min="14847" max="14847" width="40.09765625" style="3" customWidth="1"/>
    <col min="14848" max="14848" width="11.59765625" style="3" customWidth="1"/>
    <col min="14849" max="14852" width="10.8984375" style="3" customWidth="1"/>
    <col min="14853" max="14853" width="8.8984375" style="3"/>
    <col min="14854" max="14854" width="14.09765625" style="3" customWidth="1"/>
    <col min="14855" max="14858" width="8.8984375" style="3"/>
    <col min="14859" max="14859" width="4.3984375" style="3" customWidth="1"/>
    <col min="14860" max="15102" width="8.8984375" style="3"/>
    <col min="15103" max="15103" width="40.09765625" style="3" customWidth="1"/>
    <col min="15104" max="15104" width="11.59765625" style="3" customWidth="1"/>
    <col min="15105" max="15108" width="10.8984375" style="3" customWidth="1"/>
    <col min="15109" max="15109" width="8.8984375" style="3"/>
    <col min="15110" max="15110" width="14.09765625" style="3" customWidth="1"/>
    <col min="15111" max="15114" width="8.8984375" style="3"/>
    <col min="15115" max="15115" width="4.3984375" style="3" customWidth="1"/>
    <col min="15116" max="15358" width="8.8984375" style="3"/>
    <col min="15359" max="15359" width="40.09765625" style="3" customWidth="1"/>
    <col min="15360" max="15360" width="11.59765625" style="3" customWidth="1"/>
    <col min="15361" max="15364" width="10.8984375" style="3" customWidth="1"/>
    <col min="15365" max="15365" width="8.8984375" style="3"/>
    <col min="15366" max="15366" width="14.09765625" style="3" customWidth="1"/>
    <col min="15367" max="15370" width="8.8984375" style="3"/>
    <col min="15371" max="15371" width="4.3984375" style="3" customWidth="1"/>
    <col min="15372" max="15614" width="8.8984375" style="3"/>
    <col min="15615" max="15615" width="40.09765625" style="3" customWidth="1"/>
    <col min="15616" max="15616" width="11.59765625" style="3" customWidth="1"/>
    <col min="15617" max="15620" width="10.8984375" style="3" customWidth="1"/>
    <col min="15621" max="15621" width="8.8984375" style="3"/>
    <col min="15622" max="15622" width="14.09765625" style="3" customWidth="1"/>
    <col min="15623" max="15626" width="8.8984375" style="3"/>
    <col min="15627" max="15627" width="4.3984375" style="3" customWidth="1"/>
    <col min="15628" max="15870" width="8.8984375" style="3"/>
    <col min="15871" max="15871" width="40.09765625" style="3" customWidth="1"/>
    <col min="15872" max="15872" width="11.59765625" style="3" customWidth="1"/>
    <col min="15873" max="15876" width="10.8984375" style="3" customWidth="1"/>
    <col min="15877" max="15877" width="8.8984375" style="3"/>
    <col min="15878" max="15878" width="14.09765625" style="3" customWidth="1"/>
    <col min="15879" max="15882" width="8.8984375" style="3"/>
    <col min="15883" max="15883" width="4.3984375" style="3" customWidth="1"/>
    <col min="15884" max="16126" width="8.8984375" style="3"/>
    <col min="16127" max="16127" width="40.09765625" style="3" customWidth="1"/>
    <col min="16128" max="16128" width="11.59765625" style="3" customWidth="1"/>
    <col min="16129" max="16132" width="10.8984375" style="3" customWidth="1"/>
    <col min="16133" max="16133" width="8.8984375" style="3"/>
    <col min="16134" max="16134" width="14.09765625" style="3" customWidth="1"/>
    <col min="16135" max="16138" width="8.8984375" style="3"/>
    <col min="16139" max="16139" width="4.3984375" style="3" customWidth="1"/>
    <col min="16140" max="16382" width="8.8984375" style="3"/>
    <col min="16383" max="16384" width="8.8984375" style="3" customWidth="1"/>
  </cols>
  <sheetData>
    <row r="1" spans="1:7" x14ac:dyDescent="0.25">
      <c r="A1" s="1"/>
      <c r="B1" s="2" t="s">
        <v>0</v>
      </c>
      <c r="C1" s="29" t="s">
        <v>1</v>
      </c>
      <c r="D1" s="65" t="s">
        <v>0</v>
      </c>
    </row>
    <row r="2" spans="1:7" x14ac:dyDescent="0.25">
      <c r="A2" s="40" t="s">
        <v>2</v>
      </c>
      <c r="B2" s="41" t="s">
        <v>3</v>
      </c>
      <c r="C2" s="41" t="s">
        <v>4</v>
      </c>
      <c r="D2" s="66" t="s">
        <v>3</v>
      </c>
    </row>
    <row r="3" spans="1:7" ht="13.45" thickBot="1" x14ac:dyDescent="0.3">
      <c r="A3" s="4"/>
      <c r="B3" s="5">
        <v>2025</v>
      </c>
      <c r="C3" s="5">
        <v>2025</v>
      </c>
      <c r="D3" s="67">
        <v>2026</v>
      </c>
    </row>
    <row r="4" spans="1:7" ht="14" thickBot="1" x14ac:dyDescent="0.35">
      <c r="A4" s="68"/>
      <c r="B4" s="69"/>
      <c r="C4" s="69"/>
      <c r="D4" s="70"/>
      <c r="E4" s="31"/>
    </row>
    <row r="5" spans="1:7" x14ac:dyDescent="0.25">
      <c r="A5" s="43" t="s">
        <v>5</v>
      </c>
      <c r="B5" s="46">
        <f>SUM(B11:B13)</f>
        <v>1786</v>
      </c>
      <c r="C5" s="46">
        <f>SUM(C11:C13)</f>
        <v>2682</v>
      </c>
      <c r="D5" s="44">
        <f>SUM(D11:D13)</f>
        <v>2997</v>
      </c>
    </row>
    <row r="6" spans="1:7" x14ac:dyDescent="0.25">
      <c r="A6" s="42" t="s">
        <v>6</v>
      </c>
      <c r="B6" s="71">
        <f>+B24</f>
        <v>37952</v>
      </c>
      <c r="C6" s="71">
        <f>+C24</f>
        <v>42741</v>
      </c>
      <c r="D6" s="72">
        <f>+D24</f>
        <v>40639</v>
      </c>
    </row>
    <row r="7" spans="1:7" x14ac:dyDescent="0.25">
      <c r="A7" s="6" t="s">
        <v>7</v>
      </c>
      <c r="B7" s="7">
        <f>+B103+B104+B105+B106+B107+B108+B109+B110</f>
        <v>4663</v>
      </c>
      <c r="C7" s="7">
        <f>+C103+C104+C105+C106+C107+C108+C109+C110</f>
        <v>4929</v>
      </c>
      <c r="D7" s="8">
        <f>+D103+D104+D105+D106+D107+D108+D109+D110</f>
        <v>4679</v>
      </c>
    </row>
    <row r="8" spans="1:7" x14ac:dyDescent="0.25">
      <c r="A8" s="6" t="s">
        <v>77</v>
      </c>
      <c r="B8" s="7">
        <f>B100-B14-B15-B16-B17</f>
        <v>31503</v>
      </c>
      <c r="C8" s="7">
        <f>C100</f>
        <v>34035</v>
      </c>
      <c r="D8" s="8">
        <f>D100-D14-D15-D16-D17</f>
        <v>31908</v>
      </c>
      <c r="F8" s="9"/>
    </row>
    <row r="9" spans="1:7" x14ac:dyDescent="0.25">
      <c r="A9" s="6" t="s">
        <v>76</v>
      </c>
      <c r="B9" s="7">
        <f>+B98</f>
        <v>0</v>
      </c>
      <c r="C9" s="7">
        <f>C98+C99+C101</f>
        <v>1250</v>
      </c>
      <c r="D9" s="8">
        <f>D98+D99+D101</f>
        <v>1055</v>
      </c>
    </row>
    <row r="10" spans="1:7" x14ac:dyDescent="0.25">
      <c r="A10" s="6" t="s">
        <v>8</v>
      </c>
      <c r="B10" s="7">
        <f>B7+B8+B9-B6</f>
        <v>-1786</v>
      </c>
      <c r="C10" s="7">
        <f>C7+C8+C9-C6</f>
        <v>-2527</v>
      </c>
      <c r="D10" s="8">
        <f>D7+D8+D9-D6</f>
        <v>-2997</v>
      </c>
      <c r="F10" s="10"/>
    </row>
    <row r="11" spans="1:7" x14ac:dyDescent="0.25">
      <c r="A11" s="11" t="s">
        <v>79</v>
      </c>
      <c r="B11" s="12">
        <f>+B10*-1+B21</f>
        <v>1786</v>
      </c>
      <c r="C11" s="12">
        <f>+C10*-1+C21</f>
        <v>2527</v>
      </c>
      <c r="D11" s="19">
        <f>+D10*-1+D21</f>
        <v>2997</v>
      </c>
      <c r="E11" s="10"/>
      <c r="F11" s="10"/>
      <c r="G11" s="10"/>
    </row>
    <row r="12" spans="1:7" x14ac:dyDescent="0.25">
      <c r="A12" s="11" t="s">
        <v>9</v>
      </c>
      <c r="B12" s="12">
        <v>0</v>
      </c>
      <c r="C12" s="12">
        <v>155</v>
      </c>
      <c r="D12" s="19">
        <v>0</v>
      </c>
      <c r="E12" s="49"/>
      <c r="F12" s="49"/>
    </row>
    <row r="13" spans="1:7" x14ac:dyDescent="0.25">
      <c r="A13" s="11" t="s">
        <v>98</v>
      </c>
      <c r="B13" s="12">
        <v>0</v>
      </c>
      <c r="C13" s="12">
        <v>0</v>
      </c>
      <c r="D13" s="19">
        <v>0</v>
      </c>
    </row>
    <row r="14" spans="1:7" x14ac:dyDescent="0.25">
      <c r="A14" s="73" t="s">
        <v>81</v>
      </c>
      <c r="B14" s="74">
        <v>0</v>
      </c>
      <c r="C14" s="75">
        <v>100</v>
      </c>
      <c r="D14" s="76">
        <v>0</v>
      </c>
    </row>
    <row r="15" spans="1:7" x14ac:dyDescent="0.25">
      <c r="A15" s="73" t="s">
        <v>93</v>
      </c>
      <c r="B15" s="74">
        <v>0</v>
      </c>
      <c r="C15" s="75">
        <v>0</v>
      </c>
      <c r="D15" s="76">
        <v>0</v>
      </c>
    </row>
    <row r="16" spans="1:7" x14ac:dyDescent="0.25">
      <c r="A16" s="73" t="s">
        <v>94</v>
      </c>
      <c r="B16" s="74">
        <v>0</v>
      </c>
      <c r="C16" s="77">
        <v>790</v>
      </c>
      <c r="D16" s="76">
        <v>0</v>
      </c>
    </row>
    <row r="17" spans="1:7" x14ac:dyDescent="0.25">
      <c r="A17" s="73" t="s">
        <v>95</v>
      </c>
      <c r="B17" s="74">
        <v>0</v>
      </c>
      <c r="C17" s="77">
        <v>0</v>
      </c>
      <c r="D17" s="76">
        <v>0</v>
      </c>
    </row>
    <row r="18" spans="1:7" x14ac:dyDescent="0.25">
      <c r="A18" s="73" t="s">
        <v>96</v>
      </c>
      <c r="B18" s="74">
        <v>0</v>
      </c>
      <c r="C18" s="75">
        <v>0</v>
      </c>
      <c r="D18" s="76">
        <v>0</v>
      </c>
    </row>
    <row r="19" spans="1:7" x14ac:dyDescent="0.25">
      <c r="A19" s="73" t="s">
        <v>97</v>
      </c>
      <c r="B19" s="74">
        <v>0</v>
      </c>
      <c r="C19" s="78">
        <v>122</v>
      </c>
      <c r="D19" s="76">
        <v>0</v>
      </c>
    </row>
    <row r="20" spans="1:7" x14ac:dyDescent="0.25">
      <c r="A20" s="13" t="s">
        <v>78</v>
      </c>
      <c r="B20" s="12">
        <v>100</v>
      </c>
      <c r="C20" s="12">
        <v>350</v>
      </c>
      <c r="D20" s="19">
        <v>100</v>
      </c>
    </row>
    <row r="21" spans="1:7" x14ac:dyDescent="0.25">
      <c r="A21" s="6" t="s">
        <v>10</v>
      </c>
      <c r="B21" s="7">
        <f>SUM(B22:B23)</f>
        <v>0</v>
      </c>
      <c r="C21" s="7">
        <f t="shared" ref="C21" si="0">SUM(C22:C23)</f>
        <v>0</v>
      </c>
      <c r="D21" s="8">
        <f>SUM(D22:D23)</f>
        <v>0</v>
      </c>
    </row>
    <row r="22" spans="1:7" ht="13.45" x14ac:dyDescent="0.3">
      <c r="A22" s="14" t="s">
        <v>11</v>
      </c>
      <c r="B22" s="47">
        <v>0</v>
      </c>
      <c r="C22" s="47">
        <v>0</v>
      </c>
      <c r="D22" s="30">
        <v>0</v>
      </c>
    </row>
    <row r="23" spans="1:7" ht="13.45" x14ac:dyDescent="0.3">
      <c r="A23" s="15" t="s">
        <v>12</v>
      </c>
      <c r="B23" s="79">
        <v>0</v>
      </c>
      <c r="C23" s="79">
        <v>0</v>
      </c>
      <c r="D23" s="80">
        <v>0</v>
      </c>
    </row>
    <row r="24" spans="1:7" s="10" customFormat="1" x14ac:dyDescent="0.25">
      <c r="A24" s="16" t="s">
        <v>6</v>
      </c>
      <c r="B24" s="81">
        <f>B25+B38+B42+B46+B49+B54+B59+B68+B72+B73+B74+B85+B86++B88+B89+B92+B95+B96</f>
        <v>37952</v>
      </c>
      <c r="C24" s="81">
        <f>C25+C38+C42+C46+C49+C54+C59+C68+C72+C73+C74+C85+C86++C88+C89+C92+C95+C96</f>
        <v>42741</v>
      </c>
      <c r="D24" s="82">
        <f>D25+D38+D42+D46+D49+D54+D59+D68+D72+D73+D74+D85+D88+D89+D92+D95+D96</f>
        <v>40639</v>
      </c>
      <c r="F24" s="32"/>
    </row>
    <row r="25" spans="1:7" x14ac:dyDescent="0.25">
      <c r="A25" s="11" t="s">
        <v>13</v>
      </c>
      <c r="B25" s="12">
        <f>SUM(B26:B37)</f>
        <v>23891</v>
      </c>
      <c r="C25" s="12">
        <f>SUM(C26:C37)</f>
        <v>25254</v>
      </c>
      <c r="D25" s="19">
        <f>SUM(D26:D37)</f>
        <v>25255</v>
      </c>
    </row>
    <row r="26" spans="1:7" x14ac:dyDescent="0.25">
      <c r="A26" s="6" t="s">
        <v>87</v>
      </c>
      <c r="B26" s="7">
        <v>50</v>
      </c>
      <c r="C26" s="7">
        <v>51</v>
      </c>
      <c r="D26" s="8">
        <v>51</v>
      </c>
      <c r="F26" s="121"/>
      <c r="G26" s="121"/>
    </row>
    <row r="27" spans="1:7" x14ac:dyDescent="0.25">
      <c r="A27" s="6" t="s">
        <v>73</v>
      </c>
      <c r="B27" s="83">
        <v>70</v>
      </c>
      <c r="C27" s="83">
        <v>0</v>
      </c>
      <c r="D27" s="84">
        <v>70</v>
      </c>
    </row>
    <row r="28" spans="1:7" x14ac:dyDescent="0.25">
      <c r="A28" s="6" t="s">
        <v>88</v>
      </c>
      <c r="B28" s="83">
        <v>0</v>
      </c>
      <c r="C28" s="83">
        <v>100</v>
      </c>
      <c r="D28" s="84">
        <v>0</v>
      </c>
    </row>
    <row r="29" spans="1:7" x14ac:dyDescent="0.25">
      <c r="A29" s="6" t="s">
        <v>102</v>
      </c>
      <c r="B29" s="7">
        <v>0</v>
      </c>
      <c r="C29" s="7">
        <v>0</v>
      </c>
      <c r="D29" s="8">
        <v>1068</v>
      </c>
    </row>
    <row r="30" spans="1:7" x14ac:dyDescent="0.25">
      <c r="A30" s="6" t="s">
        <v>103</v>
      </c>
      <c r="B30" s="7">
        <v>0</v>
      </c>
      <c r="C30" s="7">
        <v>0</v>
      </c>
      <c r="D30" s="8">
        <v>0</v>
      </c>
    </row>
    <row r="31" spans="1:7" x14ac:dyDescent="0.25">
      <c r="A31" s="6" t="s">
        <v>104</v>
      </c>
      <c r="B31" s="7">
        <v>23271</v>
      </c>
      <c r="C31" s="7">
        <v>24508</v>
      </c>
      <c r="D31" s="8">
        <v>23591</v>
      </c>
    </row>
    <row r="32" spans="1:7" x14ac:dyDescent="0.25">
      <c r="A32" s="6" t="s">
        <v>106</v>
      </c>
      <c r="B32" s="109">
        <v>200</v>
      </c>
      <c r="C32" s="7">
        <v>200</v>
      </c>
      <c r="D32" s="110">
        <v>200</v>
      </c>
      <c r="F32" s="33"/>
    </row>
    <row r="33" spans="1:4" ht="15.05" hidden="1" customHeight="1" x14ac:dyDescent="0.25">
      <c r="A33" s="6" t="s">
        <v>14</v>
      </c>
      <c r="B33" s="7"/>
      <c r="C33" s="7"/>
      <c r="D33" s="8"/>
    </row>
    <row r="34" spans="1:4" ht="12.8" customHeight="1" x14ac:dyDescent="0.25">
      <c r="A34" s="6" t="s">
        <v>14</v>
      </c>
      <c r="B34" s="7">
        <v>0</v>
      </c>
      <c r="C34" s="7">
        <v>0</v>
      </c>
      <c r="D34" s="8">
        <v>0</v>
      </c>
    </row>
    <row r="35" spans="1:4" x14ac:dyDescent="0.25">
      <c r="A35" s="6" t="s">
        <v>89</v>
      </c>
      <c r="B35" s="7">
        <v>67</v>
      </c>
      <c r="C35" s="7">
        <v>150</v>
      </c>
      <c r="D35" s="8">
        <v>39</v>
      </c>
    </row>
    <row r="36" spans="1:4" x14ac:dyDescent="0.25">
      <c r="A36" s="6" t="s">
        <v>74</v>
      </c>
      <c r="B36" s="7">
        <v>0</v>
      </c>
      <c r="C36" s="7">
        <v>0</v>
      </c>
      <c r="D36" s="8">
        <v>0</v>
      </c>
    </row>
    <row r="37" spans="1:4" x14ac:dyDescent="0.25">
      <c r="A37" s="6" t="s">
        <v>15</v>
      </c>
      <c r="B37" s="7">
        <v>233</v>
      </c>
      <c r="C37" s="7">
        <v>245</v>
      </c>
      <c r="D37" s="8">
        <v>236</v>
      </c>
    </row>
    <row r="38" spans="1:4" x14ac:dyDescent="0.25">
      <c r="A38" s="11" t="s">
        <v>16</v>
      </c>
      <c r="B38" s="12">
        <f>SUM(B39:B41)</f>
        <v>5783</v>
      </c>
      <c r="C38" s="12">
        <f t="shared" ref="C38" si="1">SUM(C39:C41)</f>
        <v>6091</v>
      </c>
      <c r="D38" s="19">
        <f>SUM(D39:D41)</f>
        <v>6128</v>
      </c>
    </row>
    <row r="39" spans="1:4" x14ac:dyDescent="0.25">
      <c r="A39" s="6" t="s">
        <v>17</v>
      </c>
      <c r="B39" s="7">
        <v>0</v>
      </c>
      <c r="C39" s="7">
        <v>0</v>
      </c>
      <c r="D39" s="8">
        <v>265</v>
      </c>
    </row>
    <row r="40" spans="1:4" x14ac:dyDescent="0.25">
      <c r="A40" s="6" t="s">
        <v>75</v>
      </c>
      <c r="B40" s="7">
        <v>0</v>
      </c>
      <c r="C40" s="7">
        <v>0</v>
      </c>
      <c r="D40" s="8">
        <v>0</v>
      </c>
    </row>
    <row r="41" spans="1:4" x14ac:dyDescent="0.25">
      <c r="A41" s="6" t="s">
        <v>18</v>
      </c>
      <c r="B41" s="7">
        <v>5783</v>
      </c>
      <c r="C41" s="7">
        <v>6091</v>
      </c>
      <c r="D41" s="8">
        <v>5863</v>
      </c>
    </row>
    <row r="42" spans="1:4" x14ac:dyDescent="0.25">
      <c r="A42" s="11" t="s">
        <v>19</v>
      </c>
      <c r="B42" s="12">
        <f>SUM(B43:B45)</f>
        <v>2099</v>
      </c>
      <c r="C42" s="12">
        <f t="shared" ref="C42" si="2">SUM(C43:C45)</f>
        <v>2210</v>
      </c>
      <c r="D42" s="19">
        <f>SUM(D43:D45)</f>
        <v>2225</v>
      </c>
    </row>
    <row r="43" spans="1:4" x14ac:dyDescent="0.25">
      <c r="A43" s="6" t="s">
        <v>17</v>
      </c>
      <c r="B43" s="7">
        <v>0</v>
      </c>
      <c r="C43" s="7">
        <v>0</v>
      </c>
      <c r="D43" s="8">
        <v>97</v>
      </c>
    </row>
    <row r="44" spans="1:4" x14ac:dyDescent="0.25">
      <c r="A44" s="6" t="s">
        <v>75</v>
      </c>
      <c r="B44" s="7">
        <v>0</v>
      </c>
      <c r="C44" s="7">
        <v>0</v>
      </c>
      <c r="D44" s="8">
        <v>0</v>
      </c>
    </row>
    <row r="45" spans="1:4" x14ac:dyDescent="0.25">
      <c r="A45" s="6" t="s">
        <v>18</v>
      </c>
      <c r="B45" s="7">
        <v>2099</v>
      </c>
      <c r="C45" s="7">
        <v>2210</v>
      </c>
      <c r="D45" s="8">
        <v>2128</v>
      </c>
    </row>
    <row r="46" spans="1:4" s="10" customFormat="1" x14ac:dyDescent="0.25">
      <c r="A46" s="11" t="s">
        <v>20</v>
      </c>
      <c r="B46" s="12">
        <f>SUM(B47:B48)</f>
        <v>98</v>
      </c>
      <c r="C46" s="12">
        <f t="shared" ref="C46" si="3">SUM(C47:C48)</f>
        <v>98</v>
      </c>
      <c r="D46" s="19">
        <f>SUM(D47:D48)</f>
        <v>98</v>
      </c>
    </row>
    <row r="47" spans="1:4" s="10" customFormat="1" x14ac:dyDescent="0.25">
      <c r="A47" s="6" t="s">
        <v>21</v>
      </c>
      <c r="B47" s="83">
        <v>98</v>
      </c>
      <c r="C47" s="83">
        <v>98</v>
      </c>
      <c r="D47" s="84">
        <v>98</v>
      </c>
    </row>
    <row r="48" spans="1:4" x14ac:dyDescent="0.25">
      <c r="A48" s="6" t="s">
        <v>22</v>
      </c>
      <c r="B48" s="83">
        <v>0</v>
      </c>
      <c r="C48" s="83">
        <v>0</v>
      </c>
      <c r="D48" s="84">
        <v>0</v>
      </c>
    </row>
    <row r="49" spans="1:9" x14ac:dyDescent="0.25">
      <c r="A49" s="11" t="s">
        <v>23</v>
      </c>
      <c r="B49" s="12">
        <f>SUM(B50:B53)</f>
        <v>306</v>
      </c>
      <c r="C49" s="12">
        <f>SUM(C50:C53)</f>
        <v>306</v>
      </c>
      <c r="D49" s="19">
        <f>SUM(D50:D53)</f>
        <v>317</v>
      </c>
    </row>
    <row r="50" spans="1:9" x14ac:dyDescent="0.25">
      <c r="A50" s="6" t="s">
        <v>121</v>
      </c>
      <c r="B50" s="7">
        <v>0</v>
      </c>
      <c r="C50" s="7">
        <v>0</v>
      </c>
      <c r="D50" s="8">
        <v>11</v>
      </c>
    </row>
    <row r="51" spans="1:9" x14ac:dyDescent="0.25">
      <c r="A51" s="6" t="s">
        <v>24</v>
      </c>
      <c r="B51" s="83">
        <v>0</v>
      </c>
      <c r="C51" s="83">
        <v>0</v>
      </c>
      <c r="D51" s="84">
        <v>0</v>
      </c>
    </row>
    <row r="52" spans="1:9" x14ac:dyDescent="0.25">
      <c r="A52" s="6" t="s">
        <v>25</v>
      </c>
      <c r="B52" s="83">
        <v>300</v>
      </c>
      <c r="C52" s="83">
        <v>300</v>
      </c>
      <c r="D52" s="84">
        <v>300</v>
      </c>
    </row>
    <row r="53" spans="1:9" x14ac:dyDescent="0.25">
      <c r="A53" s="6" t="s">
        <v>26</v>
      </c>
      <c r="B53" s="83">
        <v>6</v>
      </c>
      <c r="C53" s="83">
        <v>6</v>
      </c>
      <c r="D53" s="84">
        <v>6</v>
      </c>
    </row>
    <row r="54" spans="1:9" x14ac:dyDescent="0.25">
      <c r="A54" s="11" t="s">
        <v>27</v>
      </c>
      <c r="B54" s="12">
        <f>SUM(B55:B58)</f>
        <v>500</v>
      </c>
      <c r="C54" s="12">
        <f t="shared" ref="C54" si="4">SUM(C55:C58)</f>
        <v>754</v>
      </c>
      <c r="D54" s="19">
        <f>SUM(D55:D58)</f>
        <v>500</v>
      </c>
    </row>
    <row r="55" spans="1:9" x14ac:dyDescent="0.25">
      <c r="A55" s="6" t="s">
        <v>28</v>
      </c>
      <c r="B55" s="83">
        <v>100</v>
      </c>
      <c r="C55" s="83">
        <v>100</v>
      </c>
      <c r="D55" s="84">
        <v>100</v>
      </c>
      <c r="I55" s="3" t="s">
        <v>29</v>
      </c>
    </row>
    <row r="56" spans="1:9" x14ac:dyDescent="0.25">
      <c r="A56" s="6" t="s">
        <v>30</v>
      </c>
      <c r="B56" s="83">
        <v>200</v>
      </c>
      <c r="C56" s="83">
        <v>454</v>
      </c>
      <c r="D56" s="84">
        <v>200</v>
      </c>
    </row>
    <row r="57" spans="1:9" x14ac:dyDescent="0.25">
      <c r="A57" s="6" t="s">
        <v>109</v>
      </c>
      <c r="B57" s="83">
        <v>200</v>
      </c>
      <c r="C57" s="83">
        <v>200</v>
      </c>
      <c r="D57" s="84">
        <v>200</v>
      </c>
    </row>
    <row r="58" spans="1:9" x14ac:dyDescent="0.25">
      <c r="A58" s="6" t="s">
        <v>31</v>
      </c>
      <c r="B58" s="83">
        <v>0</v>
      </c>
      <c r="C58" s="83">
        <v>0</v>
      </c>
      <c r="D58" s="84">
        <v>0</v>
      </c>
    </row>
    <row r="59" spans="1:9" x14ac:dyDescent="0.25">
      <c r="A59" s="13" t="s">
        <v>32</v>
      </c>
      <c r="B59" s="85">
        <f>SUM(B60:B67)</f>
        <v>2500</v>
      </c>
      <c r="C59" s="85">
        <f t="shared" ref="C59" si="5">SUM(C60:C67)</f>
        <v>2500</v>
      </c>
      <c r="D59" s="86">
        <f>SUM(D60:D67)</f>
        <v>2500</v>
      </c>
    </row>
    <row r="60" spans="1:9" x14ac:dyDescent="0.25">
      <c r="A60" s="6" t="s">
        <v>83</v>
      </c>
      <c r="B60" s="7">
        <v>76</v>
      </c>
      <c r="C60" s="7">
        <v>76</v>
      </c>
      <c r="D60" s="8">
        <v>76</v>
      </c>
      <c r="E60" s="34"/>
      <c r="F60" s="9"/>
      <c r="G60" s="9"/>
    </row>
    <row r="61" spans="1:9" x14ac:dyDescent="0.25">
      <c r="A61" s="6" t="s">
        <v>33</v>
      </c>
      <c r="B61" s="7">
        <v>88</v>
      </c>
      <c r="C61" s="7">
        <v>88</v>
      </c>
      <c r="D61" s="8">
        <v>88</v>
      </c>
      <c r="G61" s="35"/>
    </row>
    <row r="62" spans="1:9" x14ac:dyDescent="0.25">
      <c r="A62" s="6" t="s">
        <v>84</v>
      </c>
      <c r="B62" s="7">
        <v>0</v>
      </c>
      <c r="C62" s="7">
        <v>0</v>
      </c>
      <c r="D62" s="8">
        <v>0</v>
      </c>
      <c r="F62" s="36"/>
      <c r="G62" s="37"/>
    </row>
    <row r="63" spans="1:9" x14ac:dyDescent="0.25">
      <c r="A63" s="6" t="s">
        <v>34</v>
      </c>
      <c r="B63" s="7">
        <v>780</v>
      </c>
      <c r="C63" s="7">
        <v>780</v>
      </c>
      <c r="D63" s="8">
        <v>780</v>
      </c>
      <c r="F63" s="36"/>
      <c r="I63" s="3" t="s">
        <v>29</v>
      </c>
    </row>
    <row r="64" spans="1:9" x14ac:dyDescent="0.25">
      <c r="A64" s="6" t="s">
        <v>85</v>
      </c>
      <c r="B64" s="7">
        <v>510</v>
      </c>
      <c r="C64" s="7">
        <v>510</v>
      </c>
      <c r="D64" s="8">
        <v>510</v>
      </c>
      <c r="F64" s="36"/>
    </row>
    <row r="65" spans="1:8" x14ac:dyDescent="0.25">
      <c r="A65" s="6" t="s">
        <v>35</v>
      </c>
      <c r="B65" s="7">
        <v>700</v>
      </c>
      <c r="C65" s="7">
        <v>700</v>
      </c>
      <c r="D65" s="8">
        <v>700</v>
      </c>
      <c r="F65" s="38"/>
      <c r="H65" s="10"/>
    </row>
    <row r="66" spans="1:8" x14ac:dyDescent="0.25">
      <c r="A66" s="6" t="s">
        <v>86</v>
      </c>
      <c r="B66" s="7">
        <v>100</v>
      </c>
      <c r="C66" s="7">
        <v>100</v>
      </c>
      <c r="D66" s="8">
        <v>100</v>
      </c>
    </row>
    <row r="67" spans="1:8" x14ac:dyDescent="0.25">
      <c r="A67" s="6" t="s">
        <v>36</v>
      </c>
      <c r="B67" s="83">
        <v>246</v>
      </c>
      <c r="C67" s="7">
        <v>246</v>
      </c>
      <c r="D67" s="84">
        <v>246</v>
      </c>
    </row>
    <row r="68" spans="1:8" x14ac:dyDescent="0.25">
      <c r="A68" s="11" t="s">
        <v>37</v>
      </c>
      <c r="B68" s="12">
        <f>SUM(B69:B71)</f>
        <v>510</v>
      </c>
      <c r="C68" s="12">
        <f t="shared" ref="C68" si="6">SUM(C69:C71)</f>
        <v>756</v>
      </c>
      <c r="D68" s="19">
        <f>SUM(D69:D71)</f>
        <v>515</v>
      </c>
    </row>
    <row r="69" spans="1:8" x14ac:dyDescent="0.25">
      <c r="A69" s="6" t="s">
        <v>38</v>
      </c>
      <c r="B69" s="83">
        <v>160</v>
      </c>
      <c r="C69" s="7">
        <v>160</v>
      </c>
      <c r="D69" s="84">
        <v>160</v>
      </c>
    </row>
    <row r="70" spans="1:8" x14ac:dyDescent="0.25">
      <c r="A70" s="6" t="s">
        <v>69</v>
      </c>
      <c r="B70" s="83">
        <v>50</v>
      </c>
      <c r="C70" s="7">
        <v>55</v>
      </c>
      <c r="D70" s="84">
        <v>55</v>
      </c>
    </row>
    <row r="71" spans="1:8" x14ac:dyDescent="0.25">
      <c r="A71" s="17" t="s">
        <v>68</v>
      </c>
      <c r="B71" s="7">
        <v>300</v>
      </c>
      <c r="C71" s="7">
        <v>541</v>
      </c>
      <c r="D71" s="8">
        <v>300</v>
      </c>
    </row>
    <row r="72" spans="1:8" x14ac:dyDescent="0.25">
      <c r="A72" s="11" t="s">
        <v>39</v>
      </c>
      <c r="B72" s="85">
        <v>6</v>
      </c>
      <c r="C72" s="12">
        <v>20</v>
      </c>
      <c r="D72" s="86">
        <v>6</v>
      </c>
    </row>
    <row r="73" spans="1:8" x14ac:dyDescent="0.25">
      <c r="A73" s="11" t="s">
        <v>80</v>
      </c>
      <c r="B73" s="85">
        <v>5</v>
      </c>
      <c r="C73" s="12">
        <v>10</v>
      </c>
      <c r="D73" s="86">
        <v>5</v>
      </c>
    </row>
    <row r="74" spans="1:8" x14ac:dyDescent="0.25">
      <c r="A74" s="11" t="s">
        <v>40</v>
      </c>
      <c r="B74" s="12">
        <f>SUM(B75:B84)</f>
        <v>1959</v>
      </c>
      <c r="C74" s="12">
        <f t="shared" ref="C74" si="7">SUM(C75:C84)</f>
        <v>2599</v>
      </c>
      <c r="D74" s="19">
        <f>SUM(D75:D84)</f>
        <v>1750</v>
      </c>
    </row>
    <row r="75" spans="1:8" x14ac:dyDescent="0.25">
      <c r="A75" s="6" t="s">
        <v>41</v>
      </c>
      <c r="B75" s="83">
        <v>4</v>
      </c>
      <c r="C75" s="7">
        <v>4</v>
      </c>
      <c r="D75" s="84">
        <v>4</v>
      </c>
    </row>
    <row r="76" spans="1:8" x14ac:dyDescent="0.25">
      <c r="A76" s="6" t="s">
        <v>110</v>
      </c>
      <c r="B76" s="83">
        <v>36</v>
      </c>
      <c r="C76" s="7">
        <v>14</v>
      </c>
      <c r="D76" s="84">
        <v>36</v>
      </c>
    </row>
    <row r="77" spans="1:8" x14ac:dyDescent="0.25">
      <c r="A77" s="6" t="s">
        <v>111</v>
      </c>
      <c r="B77" s="83">
        <v>0</v>
      </c>
      <c r="C77" s="7">
        <v>22</v>
      </c>
      <c r="D77" s="84">
        <v>0</v>
      </c>
    </row>
    <row r="78" spans="1:8" x14ac:dyDescent="0.25">
      <c r="A78" s="6" t="s">
        <v>42</v>
      </c>
      <c r="B78" s="7">
        <v>0</v>
      </c>
      <c r="C78" s="7">
        <v>0</v>
      </c>
      <c r="D78" s="8">
        <v>0</v>
      </c>
    </row>
    <row r="79" spans="1:8" x14ac:dyDescent="0.25">
      <c r="A79" s="6" t="s">
        <v>43</v>
      </c>
      <c r="B79" s="7">
        <v>94</v>
      </c>
      <c r="C79" s="7">
        <v>94</v>
      </c>
      <c r="D79" s="8">
        <v>94</v>
      </c>
    </row>
    <row r="80" spans="1:8" x14ac:dyDescent="0.25">
      <c r="A80" s="18" t="s">
        <v>44</v>
      </c>
      <c r="B80" s="7">
        <v>52</v>
      </c>
      <c r="C80" s="7">
        <v>52</v>
      </c>
      <c r="D80" s="8">
        <v>52</v>
      </c>
    </row>
    <row r="81" spans="1:4" x14ac:dyDescent="0.25">
      <c r="A81" s="6" t="s">
        <v>112</v>
      </c>
      <c r="B81" s="7">
        <v>100</v>
      </c>
      <c r="C81" s="7">
        <v>200</v>
      </c>
      <c r="D81" s="8">
        <v>100</v>
      </c>
    </row>
    <row r="82" spans="1:4" x14ac:dyDescent="0.25">
      <c r="A82" s="6" t="s">
        <v>45</v>
      </c>
      <c r="B82" s="7">
        <v>160</v>
      </c>
      <c r="C82" s="7">
        <v>200</v>
      </c>
      <c r="D82" s="8">
        <v>200</v>
      </c>
    </row>
    <row r="83" spans="1:4" x14ac:dyDescent="0.25">
      <c r="A83" s="6" t="s">
        <v>46</v>
      </c>
      <c r="B83" s="7">
        <v>500</v>
      </c>
      <c r="C83" s="7">
        <v>500</v>
      </c>
      <c r="D83" s="8">
        <v>500</v>
      </c>
    </row>
    <row r="84" spans="1:4" x14ac:dyDescent="0.25">
      <c r="A84" s="6" t="s">
        <v>47</v>
      </c>
      <c r="B84" s="87">
        <v>1013</v>
      </c>
      <c r="C84" s="7">
        <v>1513</v>
      </c>
      <c r="D84" s="88">
        <v>764</v>
      </c>
    </row>
    <row r="85" spans="1:4" x14ac:dyDescent="0.25">
      <c r="A85" s="11" t="s">
        <v>105</v>
      </c>
      <c r="B85" s="111">
        <v>0</v>
      </c>
      <c r="C85" s="12">
        <v>0</v>
      </c>
      <c r="D85" s="112">
        <v>59</v>
      </c>
    </row>
    <row r="86" spans="1:4" x14ac:dyDescent="0.25">
      <c r="A86" s="11" t="s">
        <v>48</v>
      </c>
      <c r="B86" s="12">
        <v>0</v>
      </c>
      <c r="C86" s="89">
        <v>790</v>
      </c>
      <c r="D86" s="113">
        <v>0</v>
      </c>
    </row>
    <row r="87" spans="1:4" x14ac:dyDescent="0.25">
      <c r="A87" s="11" t="s">
        <v>91</v>
      </c>
      <c r="B87" s="12">
        <v>0</v>
      </c>
      <c r="C87" s="89">
        <v>122</v>
      </c>
      <c r="D87" s="19">
        <v>0</v>
      </c>
    </row>
    <row r="88" spans="1:4" x14ac:dyDescent="0.25">
      <c r="A88" s="11" t="s">
        <v>71</v>
      </c>
      <c r="B88" s="12">
        <v>0</v>
      </c>
      <c r="C88" s="12">
        <v>100</v>
      </c>
      <c r="D88" s="19">
        <v>0</v>
      </c>
    </row>
    <row r="89" spans="1:4" x14ac:dyDescent="0.25">
      <c r="A89" s="11" t="s">
        <v>113</v>
      </c>
      <c r="B89" s="12">
        <v>0</v>
      </c>
      <c r="C89" s="12">
        <v>1028</v>
      </c>
      <c r="D89" s="19">
        <v>1055</v>
      </c>
    </row>
    <row r="90" spans="1:4" x14ac:dyDescent="0.25">
      <c r="A90" s="11" t="s">
        <v>49</v>
      </c>
      <c r="B90" s="85">
        <v>0</v>
      </c>
      <c r="C90" s="12">
        <v>0</v>
      </c>
      <c r="D90" s="86">
        <v>0</v>
      </c>
    </row>
    <row r="91" spans="1:4" x14ac:dyDescent="0.25">
      <c r="A91" s="11" t="s">
        <v>50</v>
      </c>
      <c r="B91" s="85">
        <v>0</v>
      </c>
      <c r="C91" s="12">
        <v>0</v>
      </c>
      <c r="D91" s="86">
        <v>0</v>
      </c>
    </row>
    <row r="92" spans="1:4" x14ac:dyDescent="0.25">
      <c r="A92" s="11" t="s">
        <v>51</v>
      </c>
      <c r="B92" s="12">
        <f t="shared" ref="B92:D92" si="8">SUM(B93:B94)</f>
        <v>46</v>
      </c>
      <c r="C92" s="12">
        <f t="shared" ref="C92" si="9">SUM(C93:C94)</f>
        <v>98</v>
      </c>
      <c r="D92" s="19">
        <f t="shared" si="8"/>
        <v>98</v>
      </c>
    </row>
    <row r="93" spans="1:4" x14ac:dyDescent="0.25">
      <c r="A93" s="6" t="s">
        <v>52</v>
      </c>
      <c r="B93" s="90">
        <v>2</v>
      </c>
      <c r="C93" s="7">
        <v>2</v>
      </c>
      <c r="D93" s="91">
        <v>2</v>
      </c>
    </row>
    <row r="94" spans="1:4" x14ac:dyDescent="0.25">
      <c r="A94" s="6" t="s">
        <v>53</v>
      </c>
      <c r="B94" s="90">
        <v>44</v>
      </c>
      <c r="C94" s="7">
        <v>96</v>
      </c>
      <c r="D94" s="91">
        <v>96</v>
      </c>
    </row>
    <row r="95" spans="1:4" x14ac:dyDescent="0.25">
      <c r="A95" s="11" t="s">
        <v>54</v>
      </c>
      <c r="B95" s="92">
        <v>249</v>
      </c>
      <c r="C95" s="12">
        <v>127</v>
      </c>
      <c r="D95" s="93">
        <v>128</v>
      </c>
    </row>
    <row r="96" spans="1:4" x14ac:dyDescent="0.25">
      <c r="A96" s="20" t="s">
        <v>55</v>
      </c>
      <c r="B96" s="94">
        <v>0</v>
      </c>
      <c r="C96" s="94">
        <v>0</v>
      </c>
      <c r="D96" s="95">
        <v>0</v>
      </c>
    </row>
    <row r="97" spans="1:10" x14ac:dyDescent="0.25">
      <c r="A97" s="16" t="s">
        <v>56</v>
      </c>
      <c r="B97" s="96">
        <f>B98+B99+B100+B101+B102+B108+B109+B110</f>
        <v>36166</v>
      </c>
      <c r="C97" s="96">
        <f>C98+C99+C100+C101+C102+C108+C109+C110</f>
        <v>40214</v>
      </c>
      <c r="D97" s="48">
        <f>D98+D99+D100+D101+D102+D108+D109+D110</f>
        <v>37642</v>
      </c>
    </row>
    <row r="98" spans="1:10" x14ac:dyDescent="0.25">
      <c r="A98" s="13" t="s">
        <v>72</v>
      </c>
      <c r="B98" s="97">
        <v>0</v>
      </c>
      <c r="C98" s="12">
        <v>100</v>
      </c>
      <c r="D98" s="98">
        <v>0</v>
      </c>
      <c r="F98" s="21"/>
      <c r="G98" s="21"/>
      <c r="H98" s="21"/>
      <c r="I98" s="21"/>
      <c r="J98" s="21"/>
    </row>
    <row r="99" spans="1:10" x14ac:dyDescent="0.25">
      <c r="A99" s="13" t="s">
        <v>92</v>
      </c>
      <c r="B99" s="97">
        <v>0</v>
      </c>
      <c r="C99" s="89">
        <v>122</v>
      </c>
      <c r="D99" s="98">
        <v>0</v>
      </c>
      <c r="F99" s="21"/>
      <c r="G99" s="21"/>
      <c r="H99" s="21"/>
      <c r="I99" s="21"/>
      <c r="J99" s="21"/>
    </row>
    <row r="100" spans="1:10" x14ac:dyDescent="0.25">
      <c r="A100" s="11" t="s">
        <v>90</v>
      </c>
      <c r="B100" s="114">
        <v>31503</v>
      </c>
      <c r="C100" s="114">
        <v>34035</v>
      </c>
      <c r="D100" s="19">
        <f>D26+D31+D35+D37+D41+D45</f>
        <v>31908</v>
      </c>
      <c r="E100" s="32"/>
      <c r="F100" s="21"/>
      <c r="G100" s="9"/>
      <c r="H100" s="9"/>
      <c r="I100" s="9"/>
      <c r="J100" s="9"/>
    </row>
    <row r="101" spans="1:10" x14ac:dyDescent="0.25">
      <c r="A101" s="11" t="s">
        <v>113</v>
      </c>
      <c r="B101" s="114">
        <v>0</v>
      </c>
      <c r="C101" s="12">
        <v>1028</v>
      </c>
      <c r="D101" s="19">
        <v>1055</v>
      </c>
      <c r="F101" s="9"/>
      <c r="G101" s="9"/>
      <c r="H101" s="9"/>
      <c r="I101" s="9"/>
      <c r="J101" s="9"/>
    </row>
    <row r="102" spans="1:10" x14ac:dyDescent="0.25">
      <c r="A102" s="11" t="s">
        <v>57</v>
      </c>
      <c r="B102" s="12">
        <f>SUM(B103:B107)</f>
        <v>4635</v>
      </c>
      <c r="C102" s="12">
        <f t="shared" ref="C102:D102" si="10">SUM(C103:C107)</f>
        <v>4887</v>
      </c>
      <c r="D102" s="19">
        <f t="shared" si="10"/>
        <v>4637</v>
      </c>
    </row>
    <row r="103" spans="1:10" x14ac:dyDescent="0.25">
      <c r="A103" s="6" t="s">
        <v>58</v>
      </c>
      <c r="B103" s="99">
        <v>4383</v>
      </c>
      <c r="C103" s="7">
        <v>4383</v>
      </c>
      <c r="D103" s="100">
        <v>4383</v>
      </c>
      <c r="G103" s="9"/>
    </row>
    <row r="104" spans="1:10" x14ac:dyDescent="0.25">
      <c r="A104" s="17" t="s">
        <v>107</v>
      </c>
      <c r="B104" s="90">
        <v>70</v>
      </c>
      <c r="C104" s="90">
        <v>70</v>
      </c>
      <c r="D104" s="91">
        <v>70</v>
      </c>
    </row>
    <row r="105" spans="1:10" x14ac:dyDescent="0.25">
      <c r="A105" s="6" t="s">
        <v>59</v>
      </c>
      <c r="B105" s="90">
        <v>100</v>
      </c>
      <c r="C105" s="83">
        <v>350</v>
      </c>
      <c r="D105" s="91">
        <v>100</v>
      </c>
    </row>
    <row r="106" spans="1:10" x14ac:dyDescent="0.25">
      <c r="A106" s="22" t="s">
        <v>108</v>
      </c>
      <c r="B106" s="83">
        <v>66</v>
      </c>
      <c r="C106" s="83">
        <v>66</v>
      </c>
      <c r="D106" s="84">
        <v>66</v>
      </c>
    </row>
    <row r="107" spans="1:10" x14ac:dyDescent="0.25">
      <c r="A107" s="22" t="s">
        <v>60</v>
      </c>
      <c r="B107" s="90">
        <v>16</v>
      </c>
      <c r="C107" s="90">
        <v>18</v>
      </c>
      <c r="D107" s="91">
        <v>18</v>
      </c>
    </row>
    <row r="108" spans="1:10" x14ac:dyDescent="0.25">
      <c r="A108" s="20" t="s">
        <v>61</v>
      </c>
      <c r="B108" s="92">
        <v>0</v>
      </c>
      <c r="C108" s="92">
        <v>0</v>
      </c>
      <c r="D108" s="93">
        <v>0</v>
      </c>
    </row>
    <row r="109" spans="1:10" x14ac:dyDescent="0.25">
      <c r="A109" s="20" t="s">
        <v>62</v>
      </c>
      <c r="B109" s="101">
        <v>28</v>
      </c>
      <c r="C109" s="101">
        <v>42</v>
      </c>
      <c r="D109" s="102">
        <v>42</v>
      </c>
    </row>
    <row r="110" spans="1:10" ht="13.45" thickBot="1" x14ac:dyDescent="0.3">
      <c r="A110" s="23" t="s">
        <v>63</v>
      </c>
      <c r="B110" s="103">
        <v>0</v>
      </c>
      <c r="C110" s="103">
        <v>0</v>
      </c>
      <c r="D110" s="104">
        <v>0</v>
      </c>
    </row>
    <row r="111" spans="1:10" s="24" customFormat="1" ht="16.55" customHeight="1" x14ac:dyDescent="0.3">
      <c r="A111" s="106"/>
      <c r="B111" s="107"/>
      <c r="C111" s="107"/>
      <c r="D111" s="107"/>
    </row>
    <row r="112" spans="1:10" ht="13.45" thickBot="1" x14ac:dyDescent="0.3">
      <c r="A112" s="108" t="s">
        <v>64</v>
      </c>
      <c r="B112" s="25"/>
      <c r="C112" s="25"/>
      <c r="D112" s="25"/>
    </row>
    <row r="113" spans="1:12" x14ac:dyDescent="0.25">
      <c r="A113" s="26" t="s">
        <v>65</v>
      </c>
      <c r="B113" s="27"/>
      <c r="C113" s="27"/>
      <c r="D113" s="45"/>
    </row>
    <row r="114" spans="1:12" x14ac:dyDescent="0.25">
      <c r="A114" s="51" t="s">
        <v>82</v>
      </c>
      <c r="B114" s="7">
        <v>0</v>
      </c>
      <c r="C114" s="7">
        <v>0</v>
      </c>
      <c r="D114" s="8">
        <v>0</v>
      </c>
    </row>
    <row r="115" spans="1:12" x14ac:dyDescent="0.25">
      <c r="A115" s="6" t="s">
        <v>100</v>
      </c>
      <c r="B115" s="7">
        <v>0</v>
      </c>
      <c r="C115" s="7">
        <v>0</v>
      </c>
      <c r="D115" s="8">
        <v>0</v>
      </c>
    </row>
    <row r="116" spans="1:12" x14ac:dyDescent="0.25">
      <c r="A116" s="51" t="s">
        <v>70</v>
      </c>
      <c r="B116" s="7">
        <v>0</v>
      </c>
      <c r="C116" s="7">
        <v>160</v>
      </c>
      <c r="D116" s="8">
        <v>0</v>
      </c>
    </row>
    <row r="117" spans="1:12" x14ac:dyDescent="0.25">
      <c r="A117" s="52" t="s">
        <v>101</v>
      </c>
      <c r="B117" s="53">
        <v>0</v>
      </c>
      <c r="C117" s="53">
        <v>0</v>
      </c>
      <c r="D117" s="54">
        <v>0</v>
      </c>
    </row>
    <row r="118" spans="1:12" x14ac:dyDescent="0.25">
      <c r="A118" s="55" t="s">
        <v>66</v>
      </c>
      <c r="B118" s="56"/>
      <c r="C118" s="56"/>
      <c r="D118" s="57"/>
    </row>
    <row r="119" spans="1:12" x14ac:dyDescent="0.25">
      <c r="A119" s="51" t="s">
        <v>114</v>
      </c>
      <c r="B119" s="7">
        <v>0</v>
      </c>
      <c r="C119" s="7">
        <v>160</v>
      </c>
      <c r="D119" s="8">
        <v>0</v>
      </c>
    </row>
    <row r="120" spans="1:12" ht="13.45" thickBot="1" x14ac:dyDescent="0.3">
      <c r="A120" s="58"/>
      <c r="B120" s="59"/>
      <c r="C120" s="60"/>
      <c r="D120" s="61"/>
    </row>
    <row r="121" spans="1:12" ht="13.45" thickBot="1" x14ac:dyDescent="0.3">
      <c r="A121" s="62" t="s">
        <v>67</v>
      </c>
      <c r="B121" s="105">
        <f>B114+B115+B116+B117</f>
        <v>0</v>
      </c>
      <c r="C121" s="105">
        <f t="shared" ref="C121:D121" si="11">C114+C115+C116+C117</f>
        <v>160</v>
      </c>
      <c r="D121" s="63">
        <f t="shared" si="11"/>
        <v>0</v>
      </c>
    </row>
    <row r="122" spans="1:12" s="28" customFormat="1" hidden="1" x14ac:dyDescent="0.25">
      <c r="A122" s="9"/>
      <c r="B122" s="10"/>
      <c r="C122" s="10"/>
      <c r="D122" s="10"/>
      <c r="E122" s="3"/>
      <c r="F122" s="3"/>
      <c r="G122" s="3"/>
      <c r="H122" s="3"/>
      <c r="I122" s="3"/>
      <c r="J122" s="3"/>
      <c r="K122" s="3"/>
      <c r="L122" s="3"/>
    </row>
    <row r="123" spans="1:12" s="28" customFormat="1" x14ac:dyDescent="0.25">
      <c r="A123" s="9"/>
      <c r="B123" s="10"/>
      <c r="C123" s="10"/>
      <c r="D123" s="10"/>
      <c r="E123" s="3"/>
      <c r="F123" s="3"/>
      <c r="G123" s="3"/>
      <c r="H123" s="3"/>
      <c r="I123" s="3"/>
      <c r="J123" s="3"/>
      <c r="K123" s="3"/>
      <c r="L123" s="3"/>
    </row>
    <row r="124" spans="1:12" s="28" customFormat="1" x14ac:dyDescent="0.25">
      <c r="A124" s="9"/>
      <c r="B124" s="10"/>
      <c r="C124" s="10"/>
      <c r="D124" s="10"/>
      <c r="E124" s="3"/>
      <c r="F124" s="3"/>
      <c r="G124" s="3"/>
      <c r="H124" s="3"/>
      <c r="I124" s="3"/>
      <c r="J124" s="3"/>
      <c r="K124" s="3"/>
      <c r="L124" s="3"/>
    </row>
    <row r="125" spans="1:12" s="28" customFormat="1" x14ac:dyDescent="0.25">
      <c r="A125" s="10" t="s">
        <v>99</v>
      </c>
      <c r="B125" s="10"/>
      <c r="C125" s="3"/>
      <c r="D125" s="50">
        <v>410</v>
      </c>
      <c r="E125" s="3"/>
      <c r="F125" s="9"/>
      <c r="G125" s="3"/>
      <c r="H125" s="3"/>
      <c r="I125" s="3"/>
      <c r="J125" s="3"/>
      <c r="K125" s="3"/>
      <c r="L125" s="3"/>
    </row>
    <row r="127" spans="1:12" x14ac:dyDescent="0.25">
      <c r="A127" s="39"/>
    </row>
    <row r="128" spans="1:12" ht="13.45" x14ac:dyDescent="0.3">
      <c r="B128" s="9"/>
      <c r="C128" s="9"/>
      <c r="D128" s="9"/>
      <c r="E128" s="64" t="s">
        <v>115</v>
      </c>
    </row>
    <row r="129" spans="2:4" x14ac:dyDescent="0.25">
      <c r="B129" s="9"/>
      <c r="C129" s="9"/>
      <c r="D129" s="9"/>
    </row>
    <row r="130" spans="2:4" x14ac:dyDescent="0.25">
      <c r="B130" s="9"/>
      <c r="C130" s="9"/>
      <c r="D130" s="9"/>
    </row>
    <row r="148" ht="129.65" customHeight="1" x14ac:dyDescent="0.25"/>
  </sheetData>
  <mergeCells count="1">
    <mergeCell ref="F26:G26"/>
  </mergeCells>
  <pageMargins left="0.51181102362204722" right="0.51181102362204722" top="0.78740157480314965" bottom="0.78740157480314965" header="0.31496062992125984" footer="0.31496062992125984"/>
  <pageSetup paperSize="9" scale="76" orientation="portrait" cellComments="asDisplayed" r:id="rId1"/>
  <rowBreaks count="1" manualBreakCount="1">
    <brk id="72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80DD-6236-4631-B7F1-067A4A6C8059}">
  <dimension ref="A2:A1000"/>
  <sheetViews>
    <sheetView workbookViewId="0">
      <selection activeCell="D5" sqref="D5"/>
    </sheetView>
  </sheetViews>
  <sheetFormatPr defaultColWidth="14.3984375" defaultRowHeight="14" x14ac:dyDescent="0.3"/>
  <cols>
    <col min="1" max="1" width="107.3984375" customWidth="1"/>
    <col min="2" max="26" width="8.69921875" customWidth="1"/>
  </cols>
  <sheetData>
    <row r="2" spans="1:1" ht="16.7" x14ac:dyDescent="0.35">
      <c r="A2" s="115" t="s">
        <v>116</v>
      </c>
    </row>
    <row r="4" spans="1:1" ht="69.849999999999994" x14ac:dyDescent="0.3">
      <c r="A4" s="116" t="s">
        <v>117</v>
      </c>
    </row>
    <row r="5" spans="1:1" ht="71.099999999999994" customHeight="1" x14ac:dyDescent="0.3">
      <c r="A5" s="117" t="s">
        <v>118</v>
      </c>
    </row>
    <row r="6" spans="1:1" ht="75.900000000000006" customHeight="1" x14ac:dyDescent="0.3">
      <c r="A6" s="118" t="s">
        <v>119</v>
      </c>
    </row>
    <row r="7" spans="1:1" ht="62.5" customHeight="1" x14ac:dyDescent="0.3">
      <c r="A7" s="117" t="s">
        <v>120</v>
      </c>
    </row>
    <row r="8" spans="1:1" x14ac:dyDescent="0.3">
      <c r="A8" s="119"/>
    </row>
    <row r="9" spans="1:1" x14ac:dyDescent="0.3">
      <c r="A9" s="120"/>
    </row>
    <row r="10" spans="1:1" x14ac:dyDescent="0.3">
      <c r="A10" s="120"/>
    </row>
    <row r="11" spans="1:1" x14ac:dyDescent="0.3">
      <c r="A11" s="120"/>
    </row>
    <row r="12" spans="1:1" x14ac:dyDescent="0.3">
      <c r="A12" s="120"/>
    </row>
    <row r="13" spans="1:1" ht="15.05" customHeight="1" x14ac:dyDescent="0.3">
      <c r="A13" s="120"/>
    </row>
    <row r="14" spans="1:1" x14ac:dyDescent="0.3">
      <c r="A14" s="119"/>
    </row>
    <row r="15" spans="1:1" x14ac:dyDescent="0.3">
      <c r="A15" s="120"/>
    </row>
    <row r="16" spans="1:1" x14ac:dyDescent="0.3">
      <c r="A16" s="120"/>
    </row>
    <row r="17" spans="1:1" x14ac:dyDescent="0.3">
      <c r="A17" s="120"/>
    </row>
    <row r="18" spans="1:1" ht="15.05" customHeight="1" x14ac:dyDescent="0.3">
      <c r="A18" s="120"/>
    </row>
    <row r="20" spans="1:1" x14ac:dyDescent="0.3">
      <c r="A20" s="120"/>
    </row>
    <row r="21" spans="1:1" ht="15.75" customHeight="1" x14ac:dyDescent="0.3">
      <c r="A21" s="120"/>
    </row>
    <row r="22" spans="1:1" ht="15.75" customHeight="1" x14ac:dyDescent="0.3"/>
    <row r="23" spans="1:1" ht="15.75" customHeight="1" x14ac:dyDescent="0.3"/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customFormat="1" ht="15.75" customHeight="1" x14ac:dyDescent="0.3"/>
    <row r="34" customFormat="1" ht="15.75" customHeight="1" x14ac:dyDescent="0.3"/>
    <row r="35" customFormat="1" ht="15.75" customHeight="1" x14ac:dyDescent="0.3"/>
    <row r="36" customFormat="1" ht="15.75" customHeight="1" x14ac:dyDescent="0.3"/>
    <row r="37" customFormat="1" ht="15.75" customHeight="1" x14ac:dyDescent="0.3"/>
    <row r="38" customFormat="1" ht="15.75" customHeight="1" x14ac:dyDescent="0.3"/>
    <row r="39" customFormat="1" ht="15.75" customHeight="1" x14ac:dyDescent="0.3"/>
    <row r="40" customFormat="1" ht="15.75" customHeight="1" x14ac:dyDescent="0.3"/>
    <row r="41" customFormat="1" ht="15.75" customHeight="1" x14ac:dyDescent="0.3"/>
    <row r="42" customFormat="1" ht="15.75" customHeight="1" x14ac:dyDescent="0.3"/>
    <row r="43" customFormat="1" ht="15.75" customHeight="1" x14ac:dyDescent="0.3"/>
    <row r="44" customFormat="1" ht="15.75" customHeight="1" x14ac:dyDescent="0.3"/>
    <row r="45" customFormat="1" ht="15.75" customHeight="1" x14ac:dyDescent="0.3"/>
    <row r="46" customFormat="1" ht="15.75" customHeight="1" x14ac:dyDescent="0.3"/>
    <row r="47" customFormat="1" ht="15.75" customHeight="1" x14ac:dyDescent="0.3"/>
    <row r="48" customFormat="1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</vt:lpstr>
      <vt:lpstr>Komentář-výdaje nadlimit</vt:lpstr>
      <vt:lpstr>Rozpočet!Oblast_tisku</vt:lpstr>
    </vt:vector>
  </TitlesOfParts>
  <Company>Jablonec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Janegová</dc:creator>
  <cp:lastModifiedBy>Zappeová Diana, Ing.</cp:lastModifiedBy>
  <cp:lastPrinted>2025-09-15T10:06:44Z</cp:lastPrinted>
  <dcterms:created xsi:type="dcterms:W3CDTF">2017-10-13T11:22:03Z</dcterms:created>
  <dcterms:modified xsi:type="dcterms:W3CDTF">2025-11-10T13:18:56Z</dcterms:modified>
</cp:coreProperties>
</file>