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rad\OH\_dokumenty odboru\EKONOM\2026\III. čtení\Ostatní organizace\"/>
    </mc:Choice>
  </mc:AlternateContent>
  <xr:revisionPtr revIDLastSave="0" documentId="13_ncr:1_{F9BEF0DF-4AD8-4451-BB49-42ACCCDDC8AF}" xr6:coauthVersionLast="47" xr6:coauthVersionMax="47" xr10:uidLastSave="{00000000-0000-0000-0000-000000000000}"/>
  <bookViews>
    <workbookView xWindow="-107" yWindow="-107" windowWidth="20847" windowHeight="11208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List1!$A$1:$D$99</definedName>
  </definedNames>
  <calcPr calcId="191029"/>
</workbook>
</file>

<file path=xl/calcChain.xml><?xml version="1.0" encoding="utf-8"?>
<calcChain xmlns="http://schemas.openxmlformats.org/spreadsheetml/2006/main">
  <c r="D15" i="1" l="1"/>
  <c r="D83" i="1"/>
  <c r="D8" i="1" s="1"/>
  <c r="D16" i="1"/>
  <c r="D7" i="1"/>
  <c r="D73" i="1"/>
  <c r="C16" i="1"/>
  <c r="D13" i="1"/>
  <c r="D12" i="1"/>
  <c r="C12" i="1"/>
  <c r="C11" i="1" s="1"/>
  <c r="C37" i="1"/>
  <c r="D37" i="1"/>
  <c r="D36" i="1"/>
  <c r="B73" i="1"/>
  <c r="C8" i="1"/>
  <c r="C73" i="1"/>
  <c r="C72" i="1" s="1"/>
  <c r="C36" i="1"/>
  <c r="C15" i="1"/>
  <c r="B16" i="1"/>
  <c r="D11" i="1" l="1"/>
  <c r="D72" i="1"/>
  <c r="D14" i="1"/>
  <c r="C14" i="1"/>
  <c r="C6" i="1" s="1"/>
  <c r="C7" i="1"/>
  <c r="B7" i="1"/>
  <c r="B13" i="1"/>
  <c r="B12" i="1"/>
  <c r="B8" i="1"/>
  <c r="B37" i="1"/>
  <c r="B36" i="1"/>
  <c r="B15" i="1"/>
  <c r="B87" i="1"/>
  <c r="B96" i="1"/>
  <c r="D6" i="1" l="1"/>
  <c r="D9" i="1" s="1"/>
  <c r="D10" i="1" s="1"/>
  <c r="D5" i="1" s="1"/>
  <c r="C9" i="1"/>
  <c r="C10" i="1" s="1"/>
  <c r="B14" i="1"/>
  <c r="B6" i="1" s="1"/>
  <c r="B9" i="1" s="1"/>
  <c r="B11" i="1"/>
  <c r="B72" i="1"/>
  <c r="C5" i="1" l="1"/>
  <c r="B10" i="1"/>
  <c r="B5" i="1" s="1"/>
</calcChain>
</file>

<file path=xl/sharedStrings.xml><?xml version="1.0" encoding="utf-8"?>
<sst xmlns="http://schemas.openxmlformats.org/spreadsheetml/2006/main" count="102" uniqueCount="99">
  <si>
    <t>rozpočet</t>
  </si>
  <si>
    <t>Výnosy</t>
  </si>
  <si>
    <t>Náklady</t>
  </si>
  <si>
    <t>Příspěvkové organizace</t>
  </si>
  <si>
    <t>Rozpočet</t>
  </si>
  <si>
    <t>Manka a škody</t>
  </si>
  <si>
    <t>Jiné ostatní výnosy</t>
  </si>
  <si>
    <t>Investiční část:</t>
  </si>
  <si>
    <t xml:space="preserve">Zdroj: </t>
  </si>
  <si>
    <t>CELKEM investiční část</t>
  </si>
  <si>
    <t>telefony</t>
  </si>
  <si>
    <t>internet</t>
  </si>
  <si>
    <t>ostatní</t>
  </si>
  <si>
    <t>Ztráta</t>
  </si>
  <si>
    <t>vlastní zdroje (investiční fond)</t>
  </si>
  <si>
    <t>DDHM</t>
  </si>
  <si>
    <t>poštovné</t>
  </si>
  <si>
    <t>Finanční náklady, pojistné</t>
  </si>
  <si>
    <t>Daň z příjmu - kalkulovaná</t>
  </si>
  <si>
    <t>Sociální pojištění</t>
  </si>
  <si>
    <t>Zdravotní pojištění</t>
  </si>
  <si>
    <t>3314 - Městská knihovna Jablonec n. N., p.o.</t>
  </si>
  <si>
    <t>Příspěvek vč. vyrovnávacích pol.</t>
  </si>
  <si>
    <t>Vyrovnávací položky - fin. tok celkem</t>
  </si>
  <si>
    <t>Z toho - investiční výdaje (+)</t>
  </si>
  <si>
    <t>Materiál, DDHM</t>
  </si>
  <si>
    <t>Materiál, DDHM - R</t>
  </si>
  <si>
    <t>knihy a časopisy</t>
  </si>
  <si>
    <t>knihy a časopisy - R</t>
  </si>
  <si>
    <t>údržbářský materiál</t>
  </si>
  <si>
    <t>knihovnický materiál</t>
  </si>
  <si>
    <t>knihovnický materiál - R</t>
  </si>
  <si>
    <t>kancelářský materiál</t>
  </si>
  <si>
    <t>kancelářský materiál - R</t>
  </si>
  <si>
    <t>ostatní drobný materiál</t>
  </si>
  <si>
    <t>ostatní drobný materiál - R</t>
  </si>
  <si>
    <t>Vodné, stočné</t>
  </si>
  <si>
    <t>Elektrická energie</t>
  </si>
  <si>
    <t>Oprava a udržování</t>
  </si>
  <si>
    <t>Oprava a udržování - R</t>
  </si>
  <si>
    <t>Cestovné zaměstnanců</t>
  </si>
  <si>
    <t>Cestovné zaměstnanců - R</t>
  </si>
  <si>
    <t>Náklady na reprezentaci</t>
  </si>
  <si>
    <t xml:space="preserve">Ost. služby </t>
  </si>
  <si>
    <t>Ost. služby - R</t>
  </si>
  <si>
    <t>správa PC sítě</t>
  </si>
  <si>
    <t>revize, technik</t>
  </si>
  <si>
    <t>poštovné - R</t>
  </si>
  <si>
    <t>nájemné</t>
  </si>
  <si>
    <t>upgrade programů</t>
  </si>
  <si>
    <t>Mzdy zaměstnanců</t>
  </si>
  <si>
    <t>Mzdy zaměstnanců - R</t>
  </si>
  <si>
    <t>Sociální pojištění - R</t>
  </si>
  <si>
    <t>Zdravotní pojištění - R</t>
  </si>
  <si>
    <t xml:space="preserve">Daně a poplatky, pokuty, penále  </t>
  </si>
  <si>
    <t xml:space="preserve">Odpisy </t>
  </si>
  <si>
    <t>Tržby z prodeje služeb</t>
  </si>
  <si>
    <t>pobočky</t>
  </si>
  <si>
    <t>kopírování</t>
  </si>
  <si>
    <t>Tržby z prodeje materiálu</t>
  </si>
  <si>
    <t>Tržby z prodeje majetku</t>
  </si>
  <si>
    <t xml:space="preserve">(jmenovitý seznam plán. investic) </t>
  </si>
  <si>
    <t>Zákonné sociální náklady</t>
  </si>
  <si>
    <t>Zákonné sociální náklady - R</t>
  </si>
  <si>
    <t>investiční dotace zřizovatel</t>
  </si>
  <si>
    <t>Ostatní sociální pojištění</t>
  </si>
  <si>
    <t>Ostatní sociální pojištění - R</t>
  </si>
  <si>
    <t>honoráře pro účinkující</t>
  </si>
  <si>
    <t>DDHM RF</t>
  </si>
  <si>
    <t>DDNM</t>
  </si>
  <si>
    <t>Z toho - vyjmutí odpisů (-), HV(+,-)</t>
  </si>
  <si>
    <t>e-knihy</t>
  </si>
  <si>
    <t>OOV</t>
  </si>
  <si>
    <t>Ostatní výnosy - dotace - R</t>
  </si>
  <si>
    <t>čisticí a hygienické prostředky</t>
  </si>
  <si>
    <t>Ostatní provozní výnosy - dotace</t>
  </si>
  <si>
    <t>Ostatní provozní výnosy - dotace ÚP, MK</t>
  </si>
  <si>
    <t>Teplo</t>
  </si>
  <si>
    <t>Výnosy vl.</t>
  </si>
  <si>
    <t>upgrade programů RF</t>
  </si>
  <si>
    <t>ostatní RF</t>
  </si>
  <si>
    <t>prodané zboží</t>
  </si>
  <si>
    <t>propagace</t>
  </si>
  <si>
    <t>služby projekt MAPIV</t>
  </si>
  <si>
    <t>Tržby z prodeje zboží</t>
  </si>
  <si>
    <t>Tržby projekt MAPIV</t>
  </si>
  <si>
    <t>ostatní zdroje ( VISK 3 )</t>
  </si>
  <si>
    <t>půjčovny</t>
  </si>
  <si>
    <t>pronájem sálu, dílny</t>
  </si>
  <si>
    <t>Upravený</t>
  </si>
  <si>
    <t>Předpokládaný zůstatek fondu investic k 31.12.2025</t>
  </si>
  <si>
    <t>routry WI-FI MESH, 3x notebook (pobočky), 11x monitor</t>
  </si>
  <si>
    <t>původně kreativní dílna</t>
  </si>
  <si>
    <t>sloučení tržeb odd. dospělých čt. a odd. mládeže</t>
  </si>
  <si>
    <t>nákup barevných tonerů</t>
  </si>
  <si>
    <t>v roce 2025 velká revize elektrospotřebičů</t>
  </si>
  <si>
    <t>ukončení MAPIV, navýšení pro přednášející pro ZŠ, SŠ</t>
  </si>
  <si>
    <t>nákup e-audioknih</t>
  </si>
  <si>
    <t>ukončení programu MAPIV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</si>
</sst>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5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4" fillId="2" borderId="1" xfId="1" applyFont="1" applyFill="1" applyBorder="1"/>
    <xf numFmtId="0" fontId="5" fillId="0" borderId="0" xfId="0" applyFont="1"/>
    <xf numFmtId="0" fontId="4" fillId="2" borderId="2" xfId="1" applyFont="1" applyFill="1" applyBorder="1"/>
    <xf numFmtId="0" fontId="5" fillId="0" borderId="3" xfId="1" applyFont="1" applyBorder="1"/>
    <xf numFmtId="0" fontId="4" fillId="0" borderId="3" xfId="1" applyFont="1" applyBorder="1"/>
    <xf numFmtId="0" fontId="6" fillId="0" borderId="3" xfId="1" applyFont="1" applyBorder="1"/>
    <xf numFmtId="0" fontId="7" fillId="0" borderId="3" xfId="1" applyFont="1" applyBorder="1"/>
    <xf numFmtId="0" fontId="7" fillId="0" borderId="4" xfId="1" applyFont="1" applyBorder="1"/>
    <xf numFmtId="0" fontId="4" fillId="0" borderId="6" xfId="1" applyFont="1" applyBorder="1"/>
    <xf numFmtId="0" fontId="4" fillId="0" borderId="7" xfId="1" applyFont="1" applyBorder="1"/>
    <xf numFmtId="0" fontId="4" fillId="2" borderId="2" xfId="1" applyFont="1" applyFill="1" applyBorder="1" applyAlignment="1">
      <alignment horizontal="left" vertical="center"/>
    </xf>
    <xf numFmtId="0" fontId="4" fillId="2" borderId="9" xfId="0" applyFont="1" applyFill="1" applyBorder="1"/>
    <xf numFmtId="3" fontId="4" fillId="0" borderId="10" xfId="1" applyNumberFormat="1" applyFont="1" applyBorder="1"/>
    <xf numFmtId="3" fontId="5" fillId="0" borderId="12" xfId="1" applyNumberFormat="1" applyFont="1" applyBorder="1"/>
    <xf numFmtId="3" fontId="5" fillId="0" borderId="3" xfId="1" applyNumberFormat="1" applyFont="1" applyBorder="1"/>
    <xf numFmtId="3" fontId="4" fillId="0" borderId="12" xfId="1" applyNumberFormat="1" applyFont="1" applyBorder="1"/>
    <xf numFmtId="0" fontId="4" fillId="0" borderId="2" xfId="1" applyFont="1" applyBorder="1"/>
    <xf numFmtId="3" fontId="4" fillId="0" borderId="9" xfId="0" applyNumberFormat="1" applyFont="1" applyBorder="1"/>
    <xf numFmtId="0" fontId="8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/>
    <xf numFmtId="164" fontId="9" fillId="0" borderId="0" xfId="0" applyNumberFormat="1" applyFont="1"/>
    <xf numFmtId="0" fontId="3" fillId="0" borderId="0" xfId="0" applyFont="1"/>
    <xf numFmtId="0" fontId="4" fillId="0" borderId="0" xfId="1" applyFont="1"/>
    <xf numFmtId="3" fontId="10" fillId="0" borderId="0" xfId="0" applyNumberFormat="1" applyFont="1"/>
    <xf numFmtId="3" fontId="3" fillId="0" borderId="3" xfId="1" applyNumberFormat="1" applyFont="1" applyBorder="1"/>
    <xf numFmtId="3" fontId="3" fillId="0" borderId="15" xfId="1" applyNumberFormat="1" applyFont="1" applyBorder="1"/>
    <xf numFmtId="0" fontId="3" fillId="0" borderId="3" xfId="1" applyFont="1" applyBorder="1"/>
    <xf numFmtId="0" fontId="5" fillId="0" borderId="16" xfId="1" applyFont="1" applyBorder="1"/>
    <xf numFmtId="0" fontId="4" fillId="2" borderId="16" xfId="1" applyFont="1" applyFill="1" applyBorder="1" applyAlignment="1">
      <alignment horizontal="left"/>
    </xf>
    <xf numFmtId="0" fontId="5" fillId="0" borderId="6" xfId="1" applyFont="1" applyBorder="1"/>
    <xf numFmtId="0" fontId="4" fillId="4" borderId="17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11" fillId="0" borderId="0" xfId="0" applyFont="1"/>
    <xf numFmtId="3" fontId="9" fillId="0" borderId="0" xfId="0" applyNumberFormat="1" applyFont="1"/>
    <xf numFmtId="3" fontId="3" fillId="0" borderId="0" xfId="0" applyNumberFormat="1" applyFont="1" applyProtection="1">
      <protection locked="0"/>
    </xf>
    <xf numFmtId="3" fontId="3" fillId="0" borderId="11" xfId="0" applyNumberFormat="1" applyFont="1" applyBorder="1"/>
    <xf numFmtId="3" fontId="3" fillId="0" borderId="13" xfId="0" applyNumberFormat="1" applyFont="1" applyBorder="1"/>
    <xf numFmtId="3" fontId="3" fillId="0" borderId="5" xfId="0" applyNumberFormat="1" applyFont="1" applyBorder="1"/>
    <xf numFmtId="3" fontId="3" fillId="0" borderId="14" xfId="0" applyNumberFormat="1" applyFont="1" applyBorder="1"/>
    <xf numFmtId="0" fontId="3" fillId="0" borderId="19" xfId="0" applyFont="1" applyBorder="1"/>
    <xf numFmtId="0" fontId="9" fillId="0" borderId="8" xfId="0" applyFont="1" applyBorder="1"/>
    <xf numFmtId="3" fontId="4" fillId="2" borderId="20" xfId="0" applyNumberFormat="1" applyFont="1" applyFill="1" applyBorder="1"/>
    <xf numFmtId="0" fontId="4" fillId="0" borderId="12" xfId="1" applyFont="1" applyBorder="1"/>
    <xf numFmtId="3" fontId="4" fillId="0" borderId="21" xfId="0" applyNumberFormat="1" applyFont="1" applyBorder="1"/>
    <xf numFmtId="0" fontId="4" fillId="0" borderId="19" xfId="0" applyFont="1" applyBorder="1"/>
    <xf numFmtId="3" fontId="3" fillId="0" borderId="23" xfId="0" applyNumberFormat="1" applyFont="1" applyBorder="1"/>
    <xf numFmtId="3" fontId="3" fillId="0" borderId="19" xfId="0" applyNumberFormat="1" applyFont="1" applyBorder="1"/>
    <xf numFmtId="3" fontId="4" fillId="0" borderId="19" xfId="0" applyNumberFormat="1" applyFont="1" applyBorder="1"/>
    <xf numFmtId="3" fontId="4" fillId="0" borderId="23" xfId="0" applyNumberFormat="1" applyFont="1" applyBorder="1"/>
    <xf numFmtId="3" fontId="3" fillId="3" borderId="19" xfId="1" applyNumberFormat="1" applyFont="1" applyFill="1" applyBorder="1"/>
    <xf numFmtId="3" fontId="4" fillId="0" borderId="19" xfId="1" applyNumberFormat="1" applyFont="1" applyBorder="1"/>
    <xf numFmtId="0" fontId="4" fillId="0" borderId="24" xfId="0" applyFont="1" applyBorder="1"/>
    <xf numFmtId="3" fontId="6" fillId="5" borderId="19" xfId="0" applyNumberFormat="1" applyFont="1" applyFill="1" applyBorder="1"/>
    <xf numFmtId="3" fontId="6" fillId="5" borderId="22" xfId="0" applyNumberFormat="1" applyFont="1" applyFill="1" applyBorder="1"/>
    <xf numFmtId="0" fontId="3" fillId="5" borderId="19" xfId="0" applyFont="1" applyFill="1" applyBorder="1"/>
    <xf numFmtId="3" fontId="4" fillId="5" borderId="19" xfId="0" applyNumberFormat="1" applyFont="1" applyFill="1" applyBorder="1"/>
    <xf numFmtId="0" fontId="4" fillId="5" borderId="19" xfId="0" applyFont="1" applyFill="1" applyBorder="1"/>
    <xf numFmtId="0" fontId="5" fillId="0" borderId="25" xfId="1" applyFont="1" applyBorder="1"/>
    <xf numFmtId="3" fontId="9" fillId="0" borderId="9" xfId="0" applyNumberFormat="1" applyFont="1" applyBorder="1"/>
    <xf numFmtId="3" fontId="3" fillId="5" borderId="19" xfId="0" applyNumberFormat="1" applyFont="1" applyFill="1" applyBorder="1"/>
    <xf numFmtId="0" fontId="4" fillId="0" borderId="0" xfId="0" applyFont="1" applyFill="1" applyAlignment="1">
      <alignment horizontal="center"/>
    </xf>
    <xf numFmtId="0" fontId="9" fillId="0" borderId="0" xfId="0" applyFont="1" applyFill="1"/>
    <xf numFmtId="3" fontId="4" fillId="0" borderId="0" xfId="0" applyNumberFormat="1" applyFont="1" applyFill="1"/>
    <xf numFmtId="3" fontId="3" fillId="0" borderId="0" xfId="0" applyNumberFormat="1" applyFont="1" applyFill="1"/>
    <xf numFmtId="3" fontId="6" fillId="0" borderId="0" xfId="0" applyNumberFormat="1" applyFont="1" applyFill="1"/>
    <xf numFmtId="3" fontId="3" fillId="0" borderId="0" xfId="1" applyNumberFormat="1" applyFont="1" applyFill="1"/>
    <xf numFmtId="0" fontId="3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2" fillId="0" borderId="0" xfId="0" applyFont="1" applyFill="1"/>
    <xf numFmtId="0" fontId="4" fillId="0" borderId="0" xfId="0" applyFont="1" applyFill="1"/>
    <xf numFmtId="0" fontId="5" fillId="0" borderId="0" xfId="0" applyFont="1" applyFill="1"/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3"/>
  <sheetViews>
    <sheetView tabSelected="1" zoomScaleNormal="100" zoomScaleSheetLayoutView="100" workbookViewId="0">
      <pane ySplit="3" topLeftCell="A4" activePane="bottomLeft" state="frozen"/>
      <selection pane="bottomLeft" activeCell="E12" sqref="E12"/>
    </sheetView>
  </sheetViews>
  <sheetFormatPr defaultColWidth="8.81640625" defaultRowHeight="12.9" x14ac:dyDescent="0.25"/>
  <cols>
    <col min="1" max="1" width="41.453125" style="2" customWidth="1"/>
    <col min="2" max="2" width="12.1796875" style="21" customWidth="1"/>
    <col min="3" max="3" width="13.26953125" style="2" customWidth="1"/>
    <col min="4" max="4" width="11.26953125" style="2" customWidth="1"/>
    <col min="5" max="5" width="43.54296875" style="74" customWidth="1"/>
    <col min="6" max="16384" width="8.81640625" style="2"/>
  </cols>
  <sheetData>
    <row r="1" spans="1:5" ht="15.05" customHeight="1" thickBot="1" x14ac:dyDescent="0.3">
      <c r="A1" s="1"/>
      <c r="B1" s="33" t="s">
        <v>4</v>
      </c>
      <c r="C1" s="33" t="s">
        <v>89</v>
      </c>
      <c r="D1" s="33" t="s">
        <v>4</v>
      </c>
      <c r="E1" s="63"/>
    </row>
    <row r="2" spans="1:5" ht="15.05" customHeight="1" x14ac:dyDescent="0.25">
      <c r="A2" s="1" t="s">
        <v>3</v>
      </c>
      <c r="B2" s="33"/>
      <c r="C2" s="33" t="s">
        <v>0</v>
      </c>
      <c r="D2" s="33"/>
      <c r="E2" s="63"/>
    </row>
    <row r="3" spans="1:5" ht="15.05" customHeight="1" thickBot="1" x14ac:dyDescent="0.3">
      <c r="A3" s="31"/>
      <c r="B3" s="34">
        <v>2025</v>
      </c>
      <c r="C3" s="34">
        <v>2025</v>
      </c>
      <c r="D3" s="34">
        <v>2026</v>
      </c>
      <c r="E3" s="63"/>
    </row>
    <row r="4" spans="1:5" ht="9.9499999999999993" customHeight="1" thickBot="1" x14ac:dyDescent="0.3">
      <c r="A4" s="30"/>
      <c r="B4" s="43"/>
      <c r="D4" s="43"/>
      <c r="E4" s="64"/>
    </row>
    <row r="5" spans="1:5" ht="15.05" customHeight="1" thickBot="1" x14ac:dyDescent="0.3">
      <c r="A5" s="3" t="s">
        <v>21</v>
      </c>
      <c r="B5" s="44">
        <f>B10+B8</f>
        <v>12854</v>
      </c>
      <c r="C5" s="44">
        <f>C10+C8</f>
        <v>14976</v>
      </c>
      <c r="D5" s="44">
        <f>D10+D8</f>
        <v>15045</v>
      </c>
      <c r="E5" s="65"/>
    </row>
    <row r="6" spans="1:5" ht="15.05" customHeight="1" x14ac:dyDescent="0.25">
      <c r="A6" s="32" t="s">
        <v>2</v>
      </c>
      <c r="B6" s="48">
        <f>SUM(B14)</f>
        <v>13456</v>
      </c>
      <c r="C6" s="48">
        <f>SUM(C14)</f>
        <v>15578</v>
      </c>
      <c r="D6" s="48">
        <f>SUM(D14)</f>
        <v>15638</v>
      </c>
      <c r="E6" s="66"/>
    </row>
    <row r="7" spans="1:5" ht="15.05" customHeight="1" x14ac:dyDescent="0.25">
      <c r="A7" s="4" t="s">
        <v>78</v>
      </c>
      <c r="B7" s="49">
        <f>+B73+B80+B81+B82+B85</f>
        <v>517</v>
      </c>
      <c r="C7" s="49">
        <f>+C73+C80+C81+C82+C85</f>
        <v>517</v>
      </c>
      <c r="D7" s="49">
        <f>D73+D80+D81+D82+D85</f>
        <v>512</v>
      </c>
      <c r="E7" s="66"/>
    </row>
    <row r="8" spans="1:5" ht="15.05" customHeight="1" x14ac:dyDescent="0.25">
      <c r="A8" s="4" t="s">
        <v>73</v>
      </c>
      <c r="B8" s="49">
        <f>+B83+B84</f>
        <v>0</v>
      </c>
      <c r="C8" s="49">
        <f>+C83+C84</f>
        <v>1406</v>
      </c>
      <c r="D8" s="49">
        <f>+D83+D84</f>
        <v>1475</v>
      </c>
      <c r="E8" s="66"/>
    </row>
    <row r="9" spans="1:5" ht="15.05" customHeight="1" x14ac:dyDescent="0.25">
      <c r="A9" s="4" t="s">
        <v>13</v>
      </c>
      <c r="B9" s="49">
        <f>B6-B7-B8</f>
        <v>12939</v>
      </c>
      <c r="C9" s="49">
        <f>C6-C7-C8</f>
        <v>13655</v>
      </c>
      <c r="D9" s="49">
        <f>D6-D7-D8</f>
        <v>13651</v>
      </c>
      <c r="E9" s="66"/>
    </row>
    <row r="10" spans="1:5" ht="15.05" customHeight="1" x14ac:dyDescent="0.25">
      <c r="A10" s="5" t="s">
        <v>22</v>
      </c>
      <c r="B10" s="50">
        <f>B9+B11</f>
        <v>12854</v>
      </c>
      <c r="C10" s="50">
        <f>C9+C11</f>
        <v>13570</v>
      </c>
      <c r="D10" s="50">
        <f>D9+D11</f>
        <v>13570</v>
      </c>
      <c r="E10" s="65"/>
    </row>
    <row r="11" spans="1:5" ht="15.05" customHeight="1" x14ac:dyDescent="0.3">
      <c r="A11" s="6" t="s">
        <v>23</v>
      </c>
      <c r="B11" s="55">
        <f>SUM(B12:B13)</f>
        <v>-85</v>
      </c>
      <c r="C11" s="55">
        <f>SUM(C12:C13)</f>
        <v>-85</v>
      </c>
      <c r="D11" s="55">
        <f>SUM(D12:D13)</f>
        <v>-81</v>
      </c>
      <c r="E11" s="67"/>
    </row>
    <row r="12" spans="1:5" ht="15.05" customHeight="1" x14ac:dyDescent="0.3">
      <c r="A12" s="7" t="s">
        <v>70</v>
      </c>
      <c r="B12" s="55">
        <f>-B65</f>
        <v>-85</v>
      </c>
      <c r="C12" s="55">
        <f>-C65</f>
        <v>-85</v>
      </c>
      <c r="D12" s="55">
        <f>-D65</f>
        <v>-81</v>
      </c>
      <c r="E12" s="67"/>
    </row>
    <row r="13" spans="1:5" ht="15.05" customHeight="1" thickBot="1" x14ac:dyDescent="0.35">
      <c r="A13" s="8" t="s">
        <v>24</v>
      </c>
      <c r="B13" s="56">
        <f>SUM(D86)</f>
        <v>0</v>
      </c>
      <c r="C13" s="56">
        <v>0</v>
      </c>
      <c r="D13" s="56">
        <f>SUM(F86)</f>
        <v>0</v>
      </c>
      <c r="E13" s="67"/>
    </row>
    <row r="14" spans="1:5" ht="15.05" customHeight="1" thickBot="1" x14ac:dyDescent="0.3">
      <c r="A14" s="3" t="s">
        <v>2</v>
      </c>
      <c r="B14" s="44">
        <f>SUM(B15+B16+B28+B30+B29+B31+B32+B33+B34+B35+B36+B37+B53+B54+B55+B56+B57+B58+B59+B60+B61+B62+B63+B64+B65+B66+B67+B68+B69+B70)</f>
        <v>13456</v>
      </c>
      <c r="C14" s="44">
        <f>SUM(C15+C16+C28+C30+C29+C31+C32+C33+C34+C35+C36+C37+C53+C54+C55+C56+C57+C58+C59+C60+C61+C62+C63+C64+C65+C66+C67+C68+C69+C70)</f>
        <v>15578</v>
      </c>
      <c r="D14" s="44">
        <f>SUM(D15+D16+D28+D30+D29+D31+D32+D33+D34+D35+D36+D37+D53+D54+D55+D56+D57+D58+D59+D60+D61+D62+D63+D64+D65+D66+D67+D68+D69+D70)</f>
        <v>15638</v>
      </c>
      <c r="E14" s="65"/>
    </row>
    <row r="15" spans="1:5" ht="15.05" customHeight="1" x14ac:dyDescent="0.25">
      <c r="A15" s="9" t="s">
        <v>25</v>
      </c>
      <c r="B15" s="51">
        <f>SUM(B17+B19+B20+B21+B23+B25+B27)</f>
        <v>1642</v>
      </c>
      <c r="C15" s="51">
        <f>SUM(C17+C19+C20+C21+C23+C25+C27)</f>
        <v>1642</v>
      </c>
      <c r="D15" s="51">
        <f>SUM(D17+D19+D20+D21+D23+D25+D27)</f>
        <v>1647</v>
      </c>
      <c r="E15" s="65"/>
    </row>
    <row r="16" spans="1:5" ht="15.05" customHeight="1" x14ac:dyDescent="0.25">
      <c r="A16" s="4" t="s">
        <v>26</v>
      </c>
      <c r="B16" s="52">
        <f t="shared" ref="B16" si="0">SUM(B18+B22+B24+B26)</f>
        <v>0</v>
      </c>
      <c r="C16" s="52">
        <f>SUM(C18+C22+C24+C26)</f>
        <v>310</v>
      </c>
      <c r="D16" s="52">
        <f>SUM(D18+D22+D24+D26)</f>
        <v>325</v>
      </c>
      <c r="E16" s="68"/>
    </row>
    <row r="17" spans="1:5" ht="15.05" customHeight="1" x14ac:dyDescent="0.25">
      <c r="A17" s="4" t="s">
        <v>27</v>
      </c>
      <c r="B17" s="42">
        <v>1343</v>
      </c>
      <c r="C17" s="42">
        <v>1343</v>
      </c>
      <c r="D17" s="42">
        <v>1343</v>
      </c>
      <c r="E17" s="69"/>
    </row>
    <row r="18" spans="1:5" ht="15.05" customHeight="1" x14ac:dyDescent="0.25">
      <c r="A18" s="4" t="s">
        <v>28</v>
      </c>
      <c r="B18" s="42">
        <v>0</v>
      </c>
      <c r="C18" s="42">
        <v>295</v>
      </c>
      <c r="D18" s="42">
        <v>310</v>
      </c>
      <c r="E18" s="69"/>
    </row>
    <row r="19" spans="1:5" ht="15.05" customHeight="1" x14ac:dyDescent="0.25">
      <c r="A19" s="4" t="s">
        <v>29</v>
      </c>
      <c r="B19" s="42">
        <v>10</v>
      </c>
      <c r="C19" s="42">
        <v>10</v>
      </c>
      <c r="D19" s="42">
        <v>10</v>
      </c>
      <c r="E19" s="69"/>
    </row>
    <row r="20" spans="1:5" ht="15.05" customHeight="1" x14ac:dyDescent="0.25">
      <c r="A20" s="4" t="s">
        <v>74</v>
      </c>
      <c r="B20" s="42">
        <v>64</v>
      </c>
      <c r="C20" s="42">
        <v>64</v>
      </c>
      <c r="D20" s="42">
        <v>60</v>
      </c>
      <c r="E20" s="69"/>
    </row>
    <row r="21" spans="1:5" ht="15.05" customHeight="1" x14ac:dyDescent="0.25">
      <c r="A21" s="4" t="s">
        <v>30</v>
      </c>
      <c r="B21" s="42">
        <v>55</v>
      </c>
      <c r="C21" s="42">
        <v>55</v>
      </c>
      <c r="D21" s="42">
        <v>55</v>
      </c>
      <c r="E21" s="69"/>
    </row>
    <row r="22" spans="1:5" ht="15.05" customHeight="1" x14ac:dyDescent="0.25">
      <c r="A22" s="4" t="s">
        <v>31</v>
      </c>
      <c r="B22" s="42">
        <v>0</v>
      </c>
      <c r="C22" s="42">
        <v>10</v>
      </c>
      <c r="D22" s="42">
        <v>10</v>
      </c>
      <c r="E22" s="69"/>
    </row>
    <row r="23" spans="1:5" ht="15.05" customHeight="1" x14ac:dyDescent="0.25">
      <c r="A23" s="4" t="s">
        <v>32</v>
      </c>
      <c r="B23" s="42">
        <v>70</v>
      </c>
      <c r="C23" s="42">
        <v>70</v>
      </c>
      <c r="D23" s="42">
        <v>85</v>
      </c>
      <c r="E23" s="69" t="s">
        <v>94</v>
      </c>
    </row>
    <row r="24" spans="1:5" ht="15.05" customHeight="1" x14ac:dyDescent="0.25">
      <c r="A24" s="4" t="s">
        <v>33</v>
      </c>
      <c r="B24" s="42">
        <v>0</v>
      </c>
      <c r="C24" s="42">
        <v>5</v>
      </c>
      <c r="D24" s="42">
        <v>5</v>
      </c>
      <c r="E24" s="70"/>
    </row>
    <row r="25" spans="1:5" ht="15.05" customHeight="1" x14ac:dyDescent="0.25">
      <c r="A25" s="4" t="s">
        <v>34</v>
      </c>
      <c r="B25" s="42">
        <v>100</v>
      </c>
      <c r="C25" s="42">
        <v>100</v>
      </c>
      <c r="D25" s="57">
        <v>94</v>
      </c>
      <c r="E25" s="70"/>
    </row>
    <row r="26" spans="1:5" ht="15.05" customHeight="1" x14ac:dyDescent="0.25">
      <c r="A26" s="4" t="s">
        <v>35</v>
      </c>
      <c r="B26" s="42">
        <v>0</v>
      </c>
      <c r="C26" s="42">
        <v>0</v>
      </c>
      <c r="D26" s="42">
        <v>0</v>
      </c>
      <c r="E26" s="70"/>
    </row>
    <row r="27" spans="1:5" ht="15.05" customHeight="1" x14ac:dyDescent="0.25">
      <c r="A27" s="29" t="s">
        <v>81</v>
      </c>
      <c r="B27" s="42">
        <v>0</v>
      </c>
      <c r="C27" s="42">
        <v>0</v>
      </c>
      <c r="D27" s="42">
        <v>0</v>
      </c>
      <c r="E27" s="70"/>
    </row>
    <row r="28" spans="1:5" ht="15.05" customHeight="1" x14ac:dyDescent="0.25">
      <c r="A28" s="5" t="s">
        <v>36</v>
      </c>
      <c r="B28" s="47">
        <v>69</v>
      </c>
      <c r="C28" s="47">
        <v>69</v>
      </c>
      <c r="D28" s="47">
        <v>69</v>
      </c>
      <c r="E28" s="71"/>
    </row>
    <row r="29" spans="1:5" ht="15.05" customHeight="1" x14ac:dyDescent="0.25">
      <c r="A29" s="5" t="s">
        <v>77</v>
      </c>
      <c r="B29" s="47">
        <v>600</v>
      </c>
      <c r="C29" s="47">
        <v>800</v>
      </c>
      <c r="D29" s="47">
        <v>800</v>
      </c>
      <c r="E29" s="71"/>
    </row>
    <row r="30" spans="1:5" ht="15.05" customHeight="1" x14ac:dyDescent="0.25">
      <c r="A30" s="5" t="s">
        <v>37</v>
      </c>
      <c r="B30" s="47">
        <v>180</v>
      </c>
      <c r="C30" s="47">
        <v>180</v>
      </c>
      <c r="D30" s="47">
        <v>180</v>
      </c>
      <c r="E30" s="71"/>
    </row>
    <row r="31" spans="1:5" ht="15.05" customHeight="1" x14ac:dyDescent="0.25">
      <c r="A31" s="5" t="s">
        <v>38</v>
      </c>
      <c r="B31" s="47">
        <v>50</v>
      </c>
      <c r="C31" s="47">
        <v>50</v>
      </c>
      <c r="D31" s="59">
        <v>50</v>
      </c>
      <c r="E31" s="71"/>
    </row>
    <row r="32" spans="1:5" ht="15.05" customHeight="1" x14ac:dyDescent="0.25">
      <c r="A32" s="4" t="s">
        <v>39</v>
      </c>
      <c r="B32" s="42">
        <v>0</v>
      </c>
      <c r="C32" s="42">
        <v>0</v>
      </c>
      <c r="D32" s="42">
        <v>0</v>
      </c>
      <c r="E32" s="70"/>
    </row>
    <row r="33" spans="1:5" ht="15.05" customHeight="1" x14ac:dyDescent="0.25">
      <c r="A33" s="5" t="s">
        <v>40</v>
      </c>
      <c r="B33" s="47">
        <v>10</v>
      </c>
      <c r="C33" s="47">
        <v>10</v>
      </c>
      <c r="D33" s="47">
        <v>10</v>
      </c>
      <c r="E33" s="71"/>
    </row>
    <row r="34" spans="1:5" ht="15.05" customHeight="1" x14ac:dyDescent="0.25">
      <c r="A34" s="4" t="s">
        <v>41</v>
      </c>
      <c r="B34" s="42">
        <v>0</v>
      </c>
      <c r="C34" s="42">
        <v>4</v>
      </c>
      <c r="D34" s="42">
        <v>4</v>
      </c>
      <c r="E34" s="70"/>
    </row>
    <row r="35" spans="1:5" ht="15.05" customHeight="1" x14ac:dyDescent="0.25">
      <c r="A35" s="5" t="s">
        <v>42</v>
      </c>
      <c r="B35" s="47">
        <v>10</v>
      </c>
      <c r="C35" s="47">
        <v>10</v>
      </c>
      <c r="D35" s="47">
        <v>10</v>
      </c>
      <c r="E35" s="71"/>
    </row>
    <row r="36" spans="1:5" ht="15.05" customHeight="1" x14ac:dyDescent="0.25">
      <c r="A36" s="5" t="s">
        <v>43</v>
      </c>
      <c r="B36" s="53">
        <f>SUM(B38+B39+B40+B41+B42+B44+B45+B46+B47+B49+B51+B52)</f>
        <v>842</v>
      </c>
      <c r="C36" s="53">
        <f>SUM(C38+C39+C40+C41+C42+C44+C45+C46+C47+C49+C51+C52)</f>
        <v>842</v>
      </c>
      <c r="D36" s="53">
        <f>SUM(D38+D39+D40+D41+D42+D44+D45+D46+D47+D49+D51+D52)</f>
        <v>966</v>
      </c>
      <c r="E36" s="71"/>
    </row>
    <row r="37" spans="1:5" ht="15.05" customHeight="1" x14ac:dyDescent="0.25">
      <c r="A37" s="4" t="s">
        <v>44</v>
      </c>
      <c r="B37" s="49">
        <f>SUM(B43+B48+B50)</f>
        <v>0</v>
      </c>
      <c r="C37" s="49">
        <f>SUM(C43+C48+C50)</f>
        <v>94</v>
      </c>
      <c r="D37" s="49">
        <f>SUM(D43+D48+D50)</f>
        <v>106</v>
      </c>
      <c r="E37" s="70"/>
    </row>
    <row r="38" spans="1:5" ht="15.05" customHeight="1" x14ac:dyDescent="0.25">
      <c r="A38" s="4" t="s">
        <v>45</v>
      </c>
      <c r="B38" s="42">
        <v>44</v>
      </c>
      <c r="C38" s="42">
        <v>44</v>
      </c>
      <c r="D38" s="42">
        <v>42</v>
      </c>
      <c r="E38" s="69"/>
    </row>
    <row r="39" spans="1:5" ht="15.05" customHeight="1" x14ac:dyDescent="0.25">
      <c r="A39" s="4" t="s">
        <v>46</v>
      </c>
      <c r="B39" s="57">
        <v>62</v>
      </c>
      <c r="C39" s="42">
        <v>62</v>
      </c>
      <c r="D39" s="57">
        <v>30</v>
      </c>
      <c r="E39" s="69" t="s">
        <v>95</v>
      </c>
    </row>
    <row r="40" spans="1:5" ht="15.05" customHeight="1" x14ac:dyDescent="0.25">
      <c r="A40" s="4" t="s">
        <v>67</v>
      </c>
      <c r="B40" s="42">
        <v>120</v>
      </c>
      <c r="C40" s="42">
        <v>120</v>
      </c>
      <c r="D40" s="57">
        <v>263</v>
      </c>
      <c r="E40" s="72" t="s">
        <v>96</v>
      </c>
    </row>
    <row r="41" spans="1:5" ht="15.05" customHeight="1" x14ac:dyDescent="0.25">
      <c r="A41" s="4" t="s">
        <v>71</v>
      </c>
      <c r="B41" s="57">
        <v>120</v>
      </c>
      <c r="C41" s="42">
        <v>120</v>
      </c>
      <c r="D41" s="57">
        <v>180</v>
      </c>
      <c r="E41" s="69" t="s">
        <v>97</v>
      </c>
    </row>
    <row r="42" spans="1:5" ht="15.05" customHeight="1" x14ac:dyDescent="0.25">
      <c r="A42" s="4" t="s">
        <v>16</v>
      </c>
      <c r="B42" s="42">
        <v>13</v>
      </c>
      <c r="C42" s="42">
        <v>13</v>
      </c>
      <c r="D42" s="42">
        <v>13</v>
      </c>
      <c r="E42" s="69"/>
    </row>
    <row r="43" spans="1:5" ht="15.05" customHeight="1" x14ac:dyDescent="0.25">
      <c r="A43" s="4" t="s">
        <v>47</v>
      </c>
      <c r="B43" s="42">
        <v>0</v>
      </c>
      <c r="C43" s="42">
        <v>4</v>
      </c>
      <c r="D43" s="42">
        <v>4</v>
      </c>
      <c r="E43" s="70"/>
    </row>
    <row r="44" spans="1:5" ht="15.05" customHeight="1" x14ac:dyDescent="0.25">
      <c r="A44" s="4" t="s">
        <v>10</v>
      </c>
      <c r="B44" s="42">
        <v>12</v>
      </c>
      <c r="C44" s="42">
        <v>12</v>
      </c>
      <c r="D44" s="42">
        <v>12</v>
      </c>
      <c r="E44" s="70"/>
    </row>
    <row r="45" spans="1:5" ht="15.05" customHeight="1" x14ac:dyDescent="0.25">
      <c r="A45" s="4" t="s">
        <v>11</v>
      </c>
      <c r="B45" s="42">
        <v>26</v>
      </c>
      <c r="C45" s="42">
        <v>26</v>
      </c>
      <c r="D45" s="42">
        <v>26</v>
      </c>
      <c r="E45" s="70"/>
    </row>
    <row r="46" spans="1:5" ht="15.05" customHeight="1" x14ac:dyDescent="0.25">
      <c r="A46" s="4" t="s">
        <v>48</v>
      </c>
      <c r="B46" s="42">
        <v>65</v>
      </c>
      <c r="C46" s="42">
        <v>65</v>
      </c>
      <c r="D46" s="42">
        <v>58</v>
      </c>
      <c r="E46" s="70"/>
    </row>
    <row r="47" spans="1:5" ht="15.05" customHeight="1" x14ac:dyDescent="0.25">
      <c r="A47" s="4" t="s">
        <v>49</v>
      </c>
      <c r="B47" s="42">
        <v>52</v>
      </c>
      <c r="C47" s="42">
        <v>52</v>
      </c>
      <c r="D47" s="57">
        <v>72</v>
      </c>
      <c r="E47" s="70"/>
    </row>
    <row r="48" spans="1:5" ht="15.05" customHeight="1" x14ac:dyDescent="0.25">
      <c r="A48" s="29" t="s">
        <v>79</v>
      </c>
      <c r="B48" s="42">
        <v>0</v>
      </c>
      <c r="C48" s="42">
        <v>40</v>
      </c>
      <c r="D48" s="42">
        <v>44</v>
      </c>
      <c r="E48" s="70"/>
    </row>
    <row r="49" spans="1:5" ht="15.05" customHeight="1" x14ac:dyDescent="0.25">
      <c r="A49" s="4" t="s">
        <v>12</v>
      </c>
      <c r="B49" s="57">
        <v>180</v>
      </c>
      <c r="C49" s="42">
        <v>180</v>
      </c>
      <c r="D49" s="57">
        <v>180</v>
      </c>
      <c r="E49" s="70"/>
    </row>
    <row r="50" spans="1:5" ht="15.05" customHeight="1" x14ac:dyDescent="0.25">
      <c r="A50" s="29" t="s">
        <v>80</v>
      </c>
      <c r="B50" s="42">
        <v>0</v>
      </c>
      <c r="C50" s="42">
        <v>50</v>
      </c>
      <c r="D50" s="42">
        <v>58</v>
      </c>
      <c r="E50" s="70"/>
    </row>
    <row r="51" spans="1:5" ht="15.05" customHeight="1" x14ac:dyDescent="0.25">
      <c r="A51" s="29" t="s">
        <v>82</v>
      </c>
      <c r="B51" s="42">
        <v>100</v>
      </c>
      <c r="C51" s="42">
        <v>100</v>
      </c>
      <c r="D51" s="57">
        <v>90</v>
      </c>
      <c r="E51" s="70"/>
    </row>
    <row r="52" spans="1:5" ht="15.05" customHeight="1" x14ac:dyDescent="0.25">
      <c r="A52" s="29" t="s">
        <v>83</v>
      </c>
      <c r="B52" s="42">
        <v>48</v>
      </c>
      <c r="C52" s="42">
        <v>48</v>
      </c>
      <c r="D52" s="42">
        <v>0</v>
      </c>
      <c r="E52" s="69" t="s">
        <v>98</v>
      </c>
    </row>
    <row r="53" spans="1:5" ht="15.05" customHeight="1" x14ac:dyDescent="0.25">
      <c r="A53" s="5" t="s">
        <v>50</v>
      </c>
      <c r="B53" s="58">
        <v>6747</v>
      </c>
      <c r="C53" s="58">
        <v>7130</v>
      </c>
      <c r="D53" s="58">
        <v>7130</v>
      </c>
      <c r="E53" s="71"/>
    </row>
    <row r="54" spans="1:5" ht="15.05" customHeight="1" x14ac:dyDescent="0.25">
      <c r="A54" s="4" t="s">
        <v>51</v>
      </c>
      <c r="B54" s="42">
        <v>0</v>
      </c>
      <c r="C54" s="42">
        <v>694</v>
      </c>
      <c r="D54" s="62">
        <v>740</v>
      </c>
      <c r="E54" s="70"/>
    </row>
    <row r="55" spans="1:5" ht="15.05" customHeight="1" x14ac:dyDescent="0.25">
      <c r="A55" s="5" t="s">
        <v>72</v>
      </c>
      <c r="B55" s="47">
        <v>68</v>
      </c>
      <c r="C55" s="47">
        <v>68</v>
      </c>
      <c r="D55" s="58">
        <v>70</v>
      </c>
      <c r="E55" s="71"/>
    </row>
    <row r="56" spans="1:5" ht="15.05" customHeight="1" x14ac:dyDescent="0.25">
      <c r="A56" s="5" t="s">
        <v>19</v>
      </c>
      <c r="B56" s="50">
        <v>1673</v>
      </c>
      <c r="C56" s="50">
        <v>1768</v>
      </c>
      <c r="D56" s="58">
        <v>1768</v>
      </c>
      <c r="E56" s="71"/>
    </row>
    <row r="57" spans="1:5" ht="15.05" customHeight="1" x14ac:dyDescent="0.25">
      <c r="A57" s="4" t="s">
        <v>52</v>
      </c>
      <c r="B57" s="42">
        <v>0</v>
      </c>
      <c r="C57" s="42">
        <v>172</v>
      </c>
      <c r="D57" s="62">
        <v>183</v>
      </c>
      <c r="E57" s="70"/>
    </row>
    <row r="58" spans="1:5" ht="15.05" customHeight="1" x14ac:dyDescent="0.25">
      <c r="A58" s="5" t="s">
        <v>20</v>
      </c>
      <c r="B58" s="47">
        <v>607</v>
      </c>
      <c r="C58" s="47">
        <v>641</v>
      </c>
      <c r="D58" s="58">
        <v>641</v>
      </c>
      <c r="E58" s="71"/>
    </row>
    <row r="59" spans="1:5" ht="15.05" customHeight="1" x14ac:dyDescent="0.25">
      <c r="A59" s="4" t="s">
        <v>53</v>
      </c>
      <c r="B59" s="42">
        <v>0</v>
      </c>
      <c r="C59" s="42">
        <v>62</v>
      </c>
      <c r="D59" s="62">
        <v>67</v>
      </c>
      <c r="E59" s="70"/>
    </row>
    <row r="60" spans="1:5" ht="15.05" customHeight="1" x14ac:dyDescent="0.25">
      <c r="A60" s="5" t="s">
        <v>62</v>
      </c>
      <c r="B60" s="47">
        <v>507</v>
      </c>
      <c r="C60" s="47">
        <v>511</v>
      </c>
      <c r="D60" s="58">
        <v>534</v>
      </c>
      <c r="E60" s="71"/>
    </row>
    <row r="61" spans="1:5" ht="15.05" customHeight="1" x14ac:dyDescent="0.25">
      <c r="A61" s="4" t="s">
        <v>63</v>
      </c>
      <c r="B61" s="42">
        <v>0</v>
      </c>
      <c r="C61" s="42">
        <v>51</v>
      </c>
      <c r="D61" s="62">
        <v>47</v>
      </c>
      <c r="E61" s="70"/>
    </row>
    <row r="62" spans="1:5" ht="15.05" customHeight="1" x14ac:dyDescent="0.25">
      <c r="A62" s="5" t="s">
        <v>65</v>
      </c>
      <c r="B62" s="47">
        <v>20</v>
      </c>
      <c r="C62" s="47">
        <v>20</v>
      </c>
      <c r="D62" s="58">
        <v>20</v>
      </c>
      <c r="E62" s="71"/>
    </row>
    <row r="63" spans="1:5" ht="15.05" customHeight="1" x14ac:dyDescent="0.25">
      <c r="A63" s="4" t="s">
        <v>66</v>
      </c>
      <c r="B63" s="42">
        <v>0</v>
      </c>
      <c r="C63" s="42">
        <v>3</v>
      </c>
      <c r="D63" s="62">
        <v>3</v>
      </c>
      <c r="E63" s="69"/>
    </row>
    <row r="64" spans="1:5" ht="15.05" customHeight="1" x14ac:dyDescent="0.25">
      <c r="A64" s="5" t="s">
        <v>54</v>
      </c>
      <c r="B64" s="47">
        <v>16</v>
      </c>
      <c r="C64" s="47">
        <v>16</v>
      </c>
      <c r="D64" s="58">
        <v>16</v>
      </c>
      <c r="E64" s="73"/>
    </row>
    <row r="65" spans="1:5" ht="15.05" customHeight="1" x14ac:dyDescent="0.25">
      <c r="A65" s="5" t="s">
        <v>55</v>
      </c>
      <c r="B65" s="47">
        <v>85</v>
      </c>
      <c r="C65" s="47">
        <v>85</v>
      </c>
      <c r="D65" s="58">
        <v>81</v>
      </c>
      <c r="E65" s="73"/>
    </row>
    <row r="66" spans="1:5" ht="15.05" customHeight="1" x14ac:dyDescent="0.25">
      <c r="A66" s="5" t="s">
        <v>15</v>
      </c>
      <c r="B66" s="59">
        <v>293</v>
      </c>
      <c r="C66" s="59">
        <v>293</v>
      </c>
      <c r="D66" s="58">
        <v>134</v>
      </c>
      <c r="E66" s="72" t="s">
        <v>91</v>
      </c>
    </row>
    <row r="67" spans="1:5" ht="15.05" customHeight="1" x14ac:dyDescent="0.25">
      <c r="A67" s="5" t="s">
        <v>68</v>
      </c>
      <c r="B67" s="47">
        <v>0</v>
      </c>
      <c r="C67" s="47">
        <v>16</v>
      </c>
      <c r="D67" s="58">
        <v>0</v>
      </c>
      <c r="E67" s="73"/>
    </row>
    <row r="68" spans="1:5" ht="15.05" customHeight="1" x14ac:dyDescent="0.25">
      <c r="A68" s="5" t="s">
        <v>69</v>
      </c>
      <c r="B68" s="47">
        <v>0</v>
      </c>
      <c r="C68" s="47">
        <v>0</v>
      </c>
      <c r="D68" s="58">
        <v>0</v>
      </c>
      <c r="E68" s="73"/>
    </row>
    <row r="69" spans="1:5" ht="15.05" customHeight="1" x14ac:dyDescent="0.25">
      <c r="A69" s="5" t="s">
        <v>17</v>
      </c>
      <c r="B69" s="47">
        <v>37</v>
      </c>
      <c r="C69" s="47">
        <v>37</v>
      </c>
      <c r="D69" s="58">
        <v>37</v>
      </c>
      <c r="E69" s="73"/>
    </row>
    <row r="70" spans="1:5" ht="15.05" customHeight="1" x14ac:dyDescent="0.25">
      <c r="A70" s="5" t="s">
        <v>5</v>
      </c>
      <c r="B70" s="47">
        <v>0</v>
      </c>
      <c r="C70" s="47">
        <v>0</v>
      </c>
      <c r="D70" s="58">
        <v>0</v>
      </c>
      <c r="E70" s="73"/>
    </row>
    <row r="71" spans="1:5" ht="15.05" customHeight="1" thickBot="1" x14ac:dyDescent="0.3">
      <c r="A71" s="10" t="s">
        <v>18</v>
      </c>
      <c r="B71" s="54">
        <v>0</v>
      </c>
      <c r="C71" s="54">
        <v>0</v>
      </c>
      <c r="D71" s="58">
        <v>0</v>
      </c>
      <c r="E71" s="73"/>
    </row>
    <row r="72" spans="1:5" ht="15.05" customHeight="1" thickBot="1" x14ac:dyDescent="0.3">
      <c r="A72" s="3" t="s">
        <v>1</v>
      </c>
      <c r="B72" s="44">
        <f>+B73+B79+B80+B81+B82+B83+B84+B85</f>
        <v>517</v>
      </c>
      <c r="C72" s="44">
        <f>+C73+C79+C80+C81+C82+C83+C84+C85</f>
        <v>1923</v>
      </c>
      <c r="D72" s="44">
        <f>+D73+D79+D80+D81+D82+D83+D84+D85</f>
        <v>1987</v>
      </c>
      <c r="E72" s="65"/>
    </row>
    <row r="73" spans="1:5" ht="15.05" customHeight="1" x14ac:dyDescent="0.25">
      <c r="A73" s="45" t="s">
        <v>56</v>
      </c>
      <c r="B73" s="46">
        <f>SUM(B74:B78)</f>
        <v>467</v>
      </c>
      <c r="C73" s="46">
        <f>SUM(C74:C78)</f>
        <v>467</v>
      </c>
      <c r="D73" s="46">
        <f>SUM(D74:D78)</f>
        <v>510</v>
      </c>
      <c r="E73" s="65"/>
    </row>
    <row r="74" spans="1:5" ht="15.05" customHeight="1" x14ac:dyDescent="0.25">
      <c r="A74" s="29" t="s">
        <v>87</v>
      </c>
      <c r="B74" s="42">
        <v>420</v>
      </c>
      <c r="C74" s="42">
        <v>420</v>
      </c>
      <c r="D74" s="57">
        <v>456</v>
      </c>
      <c r="E74" s="69" t="s">
        <v>93</v>
      </c>
    </row>
    <row r="75" spans="1:5" ht="15.05" customHeight="1" x14ac:dyDescent="0.25">
      <c r="A75" s="4" t="s">
        <v>57</v>
      </c>
      <c r="B75" s="42">
        <v>20</v>
      </c>
      <c r="C75" s="42">
        <v>20</v>
      </c>
      <c r="D75" s="42">
        <v>20</v>
      </c>
      <c r="E75" s="69"/>
    </row>
    <row r="76" spans="1:5" ht="15.05" customHeight="1" x14ac:dyDescent="0.25">
      <c r="A76" s="29" t="s">
        <v>88</v>
      </c>
      <c r="B76" s="42">
        <v>3</v>
      </c>
      <c r="C76" s="42">
        <v>3</v>
      </c>
      <c r="D76" s="57">
        <v>12</v>
      </c>
      <c r="E76" s="69" t="s">
        <v>92</v>
      </c>
    </row>
    <row r="77" spans="1:5" ht="15.05" customHeight="1" x14ac:dyDescent="0.25">
      <c r="A77" s="4" t="s">
        <v>58</v>
      </c>
      <c r="B77" s="42">
        <v>22</v>
      </c>
      <c r="C77" s="42">
        <v>22</v>
      </c>
      <c r="D77" s="57">
        <v>20</v>
      </c>
      <c r="E77" s="69"/>
    </row>
    <row r="78" spans="1:5" ht="15.05" customHeight="1" x14ac:dyDescent="0.25">
      <c r="A78" s="29" t="s">
        <v>11</v>
      </c>
      <c r="B78" s="42">
        <v>2</v>
      </c>
      <c r="C78" s="42">
        <v>2</v>
      </c>
      <c r="D78" s="42">
        <v>2</v>
      </c>
      <c r="E78" s="69"/>
    </row>
    <row r="79" spans="1:5" ht="15.05" customHeight="1" x14ac:dyDescent="0.25">
      <c r="A79" s="5" t="s">
        <v>84</v>
      </c>
      <c r="B79" s="47">
        <v>0</v>
      </c>
      <c r="C79" s="47">
        <v>0</v>
      </c>
      <c r="D79" s="47">
        <v>0</v>
      </c>
      <c r="E79" s="73"/>
    </row>
    <row r="80" spans="1:5" ht="15.05" customHeight="1" x14ac:dyDescent="0.25">
      <c r="A80" s="5" t="s">
        <v>85</v>
      </c>
      <c r="B80" s="47">
        <v>48</v>
      </c>
      <c r="C80" s="47">
        <v>48</v>
      </c>
      <c r="D80" s="47">
        <v>0</v>
      </c>
      <c r="E80" s="73"/>
    </row>
    <row r="81" spans="1:5" ht="15.05" customHeight="1" x14ac:dyDescent="0.25">
      <c r="A81" s="5" t="s">
        <v>59</v>
      </c>
      <c r="B81" s="47">
        <v>2</v>
      </c>
      <c r="C81" s="47">
        <v>2</v>
      </c>
      <c r="D81" s="47">
        <v>2</v>
      </c>
      <c r="E81" s="73"/>
    </row>
    <row r="82" spans="1:5" ht="15.05" customHeight="1" x14ac:dyDescent="0.25">
      <c r="A82" s="10" t="s">
        <v>60</v>
      </c>
      <c r="B82" s="47">
        <v>0</v>
      </c>
      <c r="C82" s="47">
        <v>0</v>
      </c>
      <c r="D82" s="47">
        <v>0</v>
      </c>
      <c r="E82" s="73"/>
    </row>
    <row r="83" spans="1:5" ht="15.05" customHeight="1" x14ac:dyDescent="0.25">
      <c r="A83" s="10" t="s">
        <v>75</v>
      </c>
      <c r="B83" s="47">
        <v>0</v>
      </c>
      <c r="C83" s="47">
        <v>1406</v>
      </c>
      <c r="D83" s="50">
        <f>D16+D32+D34+D37+D54+D57+D59+D61+D63</f>
        <v>1475</v>
      </c>
      <c r="E83" s="73"/>
    </row>
    <row r="84" spans="1:5" ht="15.05" customHeight="1" x14ac:dyDescent="0.25">
      <c r="A84" s="10" t="s">
        <v>76</v>
      </c>
      <c r="B84" s="47">
        <v>0</v>
      </c>
      <c r="C84" s="47">
        <v>0</v>
      </c>
      <c r="D84" s="47">
        <v>0</v>
      </c>
      <c r="E84" s="73"/>
    </row>
    <row r="85" spans="1:5" ht="15.05" customHeight="1" thickBot="1" x14ac:dyDescent="0.3">
      <c r="A85" s="10" t="s">
        <v>6</v>
      </c>
      <c r="B85" s="54">
        <v>0</v>
      </c>
      <c r="C85" s="54">
        <v>0</v>
      </c>
      <c r="D85" s="54">
        <v>0</v>
      </c>
      <c r="E85" s="73"/>
    </row>
    <row r="86" spans="1:5" ht="15.05" customHeight="1" thickBot="1" x14ac:dyDescent="0.3">
      <c r="A86" s="60"/>
      <c r="B86" s="61"/>
      <c r="C86" s="61"/>
      <c r="D86" s="61"/>
      <c r="E86" s="66"/>
    </row>
    <row r="87" spans="1:5" ht="15.05" customHeight="1" thickBot="1" x14ac:dyDescent="0.3">
      <c r="A87" s="11" t="s">
        <v>7</v>
      </c>
      <c r="B87" s="12">
        <f>SUM(B89:B91)</f>
        <v>0</v>
      </c>
      <c r="C87" s="12">
        <v>0</v>
      </c>
      <c r="D87" s="12">
        <v>0</v>
      </c>
      <c r="E87" s="73"/>
    </row>
    <row r="88" spans="1:5" ht="15.05" customHeight="1" x14ac:dyDescent="0.25">
      <c r="A88" s="13" t="s">
        <v>8</v>
      </c>
      <c r="B88" s="38"/>
      <c r="C88" s="38"/>
      <c r="D88" s="38"/>
      <c r="E88" s="66"/>
    </row>
    <row r="89" spans="1:5" ht="15.05" customHeight="1" x14ac:dyDescent="0.25">
      <c r="A89" s="14" t="s">
        <v>64</v>
      </c>
      <c r="B89" s="39">
        <v>0</v>
      </c>
      <c r="C89" s="39">
        <v>0</v>
      </c>
      <c r="D89" s="39">
        <v>0</v>
      </c>
      <c r="E89" s="66"/>
    </row>
    <row r="90" spans="1:5" ht="15.05" customHeight="1" x14ac:dyDescent="0.25">
      <c r="A90" s="15" t="s">
        <v>14</v>
      </c>
      <c r="B90" s="40">
        <v>0</v>
      </c>
      <c r="C90" s="40">
        <v>0</v>
      </c>
      <c r="D90" s="40">
        <v>0</v>
      </c>
      <c r="E90" s="66"/>
    </row>
    <row r="91" spans="1:5" ht="15.05" customHeight="1" x14ac:dyDescent="0.25">
      <c r="A91" s="28" t="s">
        <v>86</v>
      </c>
      <c r="B91" s="41">
        <v>0</v>
      </c>
      <c r="C91" s="41">
        <v>0</v>
      </c>
      <c r="D91" s="41">
        <v>0</v>
      </c>
      <c r="E91" s="66"/>
    </row>
    <row r="92" spans="1:5" ht="15.05" customHeight="1" x14ac:dyDescent="0.25">
      <c r="A92" s="16" t="s">
        <v>61</v>
      </c>
      <c r="B92" s="39"/>
      <c r="C92" s="39"/>
      <c r="D92" s="39"/>
      <c r="E92" s="66"/>
    </row>
    <row r="93" spans="1:5" ht="15.05" customHeight="1" x14ac:dyDescent="0.25">
      <c r="A93" s="27"/>
      <c r="B93" s="40"/>
      <c r="C93" s="40"/>
      <c r="D93" s="40"/>
      <c r="E93" s="66"/>
    </row>
    <row r="94" spans="1:5" ht="15.05" customHeight="1" x14ac:dyDescent="0.25">
      <c r="A94" s="27"/>
      <c r="B94" s="40"/>
      <c r="C94" s="40"/>
      <c r="D94" s="40"/>
      <c r="E94" s="66"/>
    </row>
    <row r="95" spans="1:5" ht="15.05" customHeight="1" thickBot="1" x14ac:dyDescent="0.3">
      <c r="A95" s="27"/>
      <c r="B95" s="40"/>
      <c r="C95" s="40"/>
      <c r="D95" s="40"/>
      <c r="E95" s="66"/>
    </row>
    <row r="96" spans="1:5" ht="15.05" customHeight="1" thickBot="1" x14ac:dyDescent="0.3">
      <c r="A96" s="17" t="s">
        <v>9</v>
      </c>
      <c r="B96" s="18">
        <f>SUM(B93:B95)</f>
        <v>0</v>
      </c>
      <c r="C96" s="18">
        <v>0</v>
      </c>
      <c r="D96" s="18">
        <v>0</v>
      </c>
      <c r="E96" s="65"/>
    </row>
    <row r="97" spans="1:4" ht="15.05" customHeight="1" x14ac:dyDescent="0.25">
      <c r="A97" s="25"/>
      <c r="B97" s="26"/>
    </row>
    <row r="98" spans="1:4" ht="15.05" customHeight="1" x14ac:dyDescent="0.25">
      <c r="A98" s="24" t="s">
        <v>90</v>
      </c>
      <c r="B98" s="24"/>
      <c r="D98" s="2">
        <v>287</v>
      </c>
    </row>
    <row r="99" spans="1:4" ht="15.05" customHeight="1" x14ac:dyDescent="0.25">
      <c r="A99" s="19"/>
    </row>
    <row r="100" spans="1:4" ht="15.05" customHeight="1" x14ac:dyDescent="0.25">
      <c r="A100" s="20"/>
    </row>
    <row r="101" spans="1:4" ht="15.05" customHeight="1" x14ac:dyDescent="0.25">
      <c r="A101" s="24"/>
      <c r="B101" s="24"/>
    </row>
    <row r="102" spans="1:4" ht="15.05" customHeight="1" x14ac:dyDescent="0.25">
      <c r="A102" s="24"/>
      <c r="B102" s="24"/>
    </row>
    <row r="103" spans="1:4" ht="15.05" customHeight="1" x14ac:dyDescent="0.25">
      <c r="A103" s="19"/>
    </row>
    <row r="104" spans="1:4" ht="15.05" customHeight="1" x14ac:dyDescent="0.25"/>
    <row r="105" spans="1:4" ht="15.05" customHeight="1" x14ac:dyDescent="0.25">
      <c r="A105" s="22"/>
      <c r="B105" s="36"/>
    </row>
    <row r="106" spans="1:4" ht="15.05" customHeight="1" x14ac:dyDescent="0.25">
      <c r="A106" s="37"/>
      <c r="B106" s="36"/>
    </row>
    <row r="107" spans="1:4" ht="15.05" customHeight="1" x14ac:dyDescent="0.25">
      <c r="A107" s="37"/>
      <c r="B107" s="36"/>
    </row>
    <row r="108" spans="1:4" ht="15.05" customHeight="1" x14ac:dyDescent="0.25">
      <c r="A108" s="37"/>
      <c r="B108" s="36"/>
    </row>
    <row r="109" spans="1:4" ht="15.05" customHeight="1" x14ac:dyDescent="0.25">
      <c r="A109" s="37"/>
      <c r="B109" s="36"/>
    </row>
    <row r="110" spans="1:4" x14ac:dyDescent="0.25">
      <c r="A110" s="35"/>
    </row>
    <row r="111" spans="1:4" ht="15.05" customHeight="1" x14ac:dyDescent="0.25">
      <c r="A111" s="20"/>
      <c r="B111" s="22"/>
    </row>
    <row r="112" spans="1:4" ht="15.75" customHeight="1" x14ac:dyDescent="0.25">
      <c r="B112" s="23"/>
    </row>
    <row r="113" spans="2:2" ht="15.75" customHeight="1" x14ac:dyDescent="0.25">
      <c r="B113" s="23"/>
    </row>
  </sheetData>
  <phoneticPr fontId="2" type="noConversion"/>
  <pageMargins left="0.51181102362204722" right="0.11811023622047245" top="0.74803149606299213" bottom="0.74803149606299213" header="0.31496062992125984" footer="0.31496062992125984"/>
  <pageSetup paperSize="9" scale="80" fitToHeight="0" orientation="portrait" r:id="rId1"/>
  <headerFooter alignWithMargins="0"/>
  <rowBreaks count="1" manualBreakCount="1">
    <brk id="52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9" x14ac:dyDescent="0.2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9" x14ac:dyDescent="0.2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Knihovna JBC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Kleknerová</dc:creator>
  <cp:lastModifiedBy>Zappeová Diana, Ing.</cp:lastModifiedBy>
  <cp:lastPrinted>2025-10-09T12:10:53Z</cp:lastPrinted>
  <dcterms:created xsi:type="dcterms:W3CDTF">2007-09-27T05:51:17Z</dcterms:created>
  <dcterms:modified xsi:type="dcterms:W3CDTF">2025-11-03T08:54:08Z</dcterms:modified>
</cp:coreProperties>
</file>